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605" yWindow="65521" windowWidth="15525" windowHeight="12840" tabRatio="824" firstSheet="2" activeTab="3"/>
  </bookViews>
  <sheets>
    <sheet name="Gráfico1" sheetId="1" state="hidden" r:id="rId1"/>
    <sheet name="Gráfico2" sheetId="2" state="hidden" r:id="rId2"/>
    <sheet name="Ap. 2 Ingresos C. Benef." sheetId="3" r:id="rId3"/>
    <sheet name="Ap. 3 Costos Directos" sheetId="4" r:id="rId4"/>
    <sheet name="Ap. 4 Costos Indirectos" sheetId="5" state="hidden" r:id="rId5"/>
    <sheet name="Ap. 5 Tarifado " sheetId="6" state="hidden" r:id="rId6"/>
    <sheet name="Ap. 1 Est. Precios " sheetId="7" state="hidden" r:id="rId7"/>
    <sheet name="DOTACION" sheetId="8" state="hidden" r:id="rId8"/>
    <sheet name="ADQUISICIONES" sheetId="9" state="hidden" r:id="rId9"/>
    <sheet name="CONSUMOS BASICOS" sheetId="10" state="hidden" r:id="rId10"/>
  </sheets>
  <definedNames>
    <definedName name="_xlnm.Print_Area" localSheetId="6">'Ap. 1 Est. Precios '!$A$1:$E$27</definedName>
    <definedName name="_xlnm.Print_Area" localSheetId="2">'Ap. 2 Ingresos C. Benef.'!$A$1:$Q$45</definedName>
    <definedName name="_xlnm.Print_Area" localSheetId="3">'Ap. 3 Costos Directos'!$B$1:$O$94</definedName>
    <definedName name="_xlnm.Print_Area" localSheetId="4">'Ap. 4 Costos Indirectos'!$A$1:$C$55</definedName>
    <definedName name="_xlnm.Print_Area" localSheetId="5">'Ap. 5 Tarifado '!$A$1:$J$10</definedName>
    <definedName name="Excel_BuiltIn_Print_Area_2_1">'Ap. 3 Costos Directos'!$A$1:$H$66</definedName>
    <definedName name="Excel_BuiltIn_Print_Titles_4">'Ap. 5 Tarifado '!#REF!</definedName>
    <definedName name="Excel_BuiltIn_Print_Titles_5">'Ap. 1 Est. Precios '!#REF!</definedName>
    <definedName name="_xlnm.Print_Titles" localSheetId="2">'Ap. 2 Ingresos C. Benef.'!$1:$20</definedName>
    <definedName name="_xlnm.Print_Titles" localSheetId="3">'Ap. 3 Costos Directos'!$1:$8</definedName>
    <definedName name="_xlnm.Print_Titles" localSheetId="4">'Ap. 4 Costos Indirectos'!$7:$8</definedName>
  </definedNames>
  <calcPr fullCalcOnLoad="1"/>
</workbook>
</file>

<file path=xl/comments3.xml><?xml version="1.0" encoding="utf-8"?>
<comments xmlns="http://schemas.openxmlformats.org/spreadsheetml/2006/main">
  <authors>
    <author>salareuniones</author>
  </authors>
  <commentList>
    <comment ref="D11" authorId="0">
      <text>
        <r>
          <rPr>
            <b/>
            <sz val="9"/>
            <rFont val="Tahoma"/>
            <family val="2"/>
          </rPr>
          <t>A AGOSTO 2015  $15,579,250</t>
        </r>
      </text>
    </comment>
  </commentList>
</comments>
</file>

<file path=xl/sharedStrings.xml><?xml version="1.0" encoding="utf-8"?>
<sst xmlns="http://schemas.openxmlformats.org/spreadsheetml/2006/main" count="361" uniqueCount="289">
  <si>
    <t>ANEXO A</t>
  </si>
  <si>
    <t>APENDICE 2 AL ANEXO A</t>
  </si>
  <si>
    <t>ESTIMACION DE INGRESOS DE CENTRO DE BENEFICIO EDUCACIONAL</t>
  </si>
  <si>
    <t>REPARTICION:</t>
  </si>
  <si>
    <t>RESUMEN DE INGRESOS Y COSTOS DE LOS CENTROS DE BENEFICIO EDUCACIONALES</t>
  </si>
  <si>
    <t>ING. MATR.</t>
  </si>
  <si>
    <t>ING. MENS.</t>
  </si>
  <si>
    <t>ING.TOTAL</t>
  </si>
  <si>
    <t>COSTOS DIR</t>
  </si>
  <si>
    <t>C.IND. Dp.</t>
  </si>
  <si>
    <t>C. TOTAL</t>
  </si>
  <si>
    <t>EXCEDENTE</t>
  </si>
  <si>
    <t>Cálculo Ingreso</t>
  </si>
  <si>
    <t>Matrícula</t>
  </si>
  <si>
    <t>Mensualidad</t>
  </si>
  <si>
    <t>Ingresos
Matrícula</t>
  </si>
  <si>
    <t>Ingresos
Mensualidad</t>
  </si>
  <si>
    <t xml:space="preserve">Total Anual </t>
  </si>
  <si>
    <t>Tarifa [$/U]</t>
  </si>
  <si>
    <t>Unid. Anuales [Nr]</t>
  </si>
  <si>
    <t>Ingreso Anual [$]</t>
  </si>
  <si>
    <t>Jardín [Jornada Completa]</t>
  </si>
  <si>
    <t>Ing. Tot. Anual[$]</t>
  </si>
  <si>
    <t>APENDICE 3 AL ANEXO A</t>
  </si>
  <si>
    <t>ESTIMACION DE COSTOS POR CADA CENTRO DIRECTO DE BENEFICIO (JARDIN Y SALA CUNA)</t>
  </si>
  <si>
    <t>DEPARTAMENTO /DELEGACION:</t>
  </si>
  <si>
    <t>COSTOS FIJOS</t>
  </si>
  <si>
    <t xml:space="preserve">COSTOS VARIABLES </t>
  </si>
  <si>
    <t>TOTAL VARIABLES</t>
  </si>
  <si>
    <t>COSTOS DIRECTOS</t>
  </si>
  <si>
    <t>CENTRO BENEFICIO</t>
  </si>
  <si>
    <t>Item Gasto</t>
  </si>
  <si>
    <t>Costo [$]</t>
  </si>
  <si>
    <t>Costo Unit[$] Promedio</t>
  </si>
  <si>
    <t>Cant Unid [Nr]</t>
  </si>
  <si>
    <t>Total [$]</t>
  </si>
  <si>
    <t>Agua</t>
  </si>
  <si>
    <t>Gas</t>
  </si>
  <si>
    <t>Servicios Generales</t>
  </si>
  <si>
    <t>COSTOS TOTALES</t>
  </si>
  <si>
    <t xml:space="preserve">ESTIMACION DE COSTOS APOYO AREA EDUCACIONAL DEPARTAMENTO / DELEGACION </t>
  </si>
  <si>
    <t>REPARTICION</t>
  </si>
  <si>
    <t>COSTOS</t>
  </si>
  <si>
    <t>COSTOS INDIRECTOS (APOYO AREA EDUCACIONAL)</t>
  </si>
  <si>
    <t>APENDICE 5 AL ANEXO A</t>
  </si>
  <si>
    <t>TARIFAS PROPUESTAS PARA LOS CENTROS DE BENEFICIO DEL AREA EDUCACIONAL</t>
  </si>
  <si>
    <t>APENDICE 1 AL ANEXO A</t>
  </si>
  <si>
    <t>ESTUDIO DE PRECIOS DE MERCADO</t>
  </si>
  <si>
    <t>Meses/Año Salas Cuna</t>
  </si>
  <si>
    <t>Meses/Año Jardines Infantiles</t>
  </si>
  <si>
    <t>Total Año</t>
  </si>
  <si>
    <t>Mat + Mens* M/A</t>
  </si>
  <si>
    <t>Personal</t>
  </si>
  <si>
    <t>Sueldos y Sobresueldos (Personal Estable)</t>
  </si>
  <si>
    <t>Alumnos en Práctica</t>
  </si>
  <si>
    <t>Aguinaldos y Bonos (septiembre, diciembre, otros bonos)</t>
  </si>
  <si>
    <t>Prestaciones de Seguridad Social</t>
  </si>
  <si>
    <t>Finiquitos e Indemnizaciones</t>
  </si>
  <si>
    <t>Otros gastos en Personal</t>
  </si>
  <si>
    <t>Viáticos (Ej. comisiones de servicio; reuniones, revistas a centros, etc.)</t>
  </si>
  <si>
    <t>Sala Cuna Personal Ley 18.712 (obligaciòn legal funcionarias contratadas con hijos menores de 2 años)</t>
  </si>
  <si>
    <t>BIENES Y SERVICIOS DE CONSUMO</t>
  </si>
  <si>
    <t>Alimentos y Bebidas</t>
  </si>
  <si>
    <t>Alimentación funcionarios - Alumnos en Práctica.</t>
  </si>
  <si>
    <t>Textiles , Vestuario y Calzado</t>
  </si>
  <si>
    <t>Vestuario , Accesorios y Prendas Diversas (Ej.Uniformes personal)</t>
  </si>
  <si>
    <t>Calzado (del personal)</t>
  </si>
  <si>
    <t>Combustibles y Lubricantes</t>
  </si>
  <si>
    <t>Para maquinarias, Equipos de Producción (Ej. cortadoras de pasto, orilladoras,etc.)</t>
  </si>
  <si>
    <t>Para Calefacción (Ej.Estufas a Parafina)</t>
  </si>
  <si>
    <t>Materiales de Uso o Consumo</t>
  </si>
  <si>
    <t>Materiales de Oficina (Ej.Utiles de Escritorio, impresos de talonarios, boletas,comandas, formularios, etc.)</t>
  </si>
  <si>
    <t>Productos Químicos (Ej.Productos para limpieza y mantención de piscinas y pozos, recarga de extintores)</t>
  </si>
  <si>
    <t>Productos Farmaceúticos (Ej. Remedios botiquín: vitáminas, penicilina, aspirina, anti inflamatorios, dipirona,etc.)</t>
  </si>
  <si>
    <t>Materiales y útiles quirúrgicos (Ej. Jeringas, agujas, vendajes, alcohol, yodo, gasa, aldodón, suturas, guantes, etc.)</t>
  </si>
  <si>
    <t>Materiales y Utiles de Aseo (Todo producto destinado a ser consumido o usado en el aseo de los centros)</t>
  </si>
  <si>
    <t>Insumos, Repuestos y Accesorios Computacionales (Ej.Papel impresora, catridge, etc.)</t>
  </si>
  <si>
    <t xml:space="preserve">Materiales para Mantención y Reparación de Inmuebles (pinturas, maderas, pegamentos, cañerías, fitting, cerrajería, art. Eléctricos, aislantes, etc) </t>
  </si>
  <si>
    <t>Servicios Básicos</t>
  </si>
  <si>
    <t>Correo</t>
  </si>
  <si>
    <t>Telefónía Fija</t>
  </si>
  <si>
    <t>Telefonía Celular</t>
  </si>
  <si>
    <t>Acceso a Internet</t>
  </si>
  <si>
    <t>Enlaces de Telecomunicaciones (Ej.Tv Cable, Televisión satelital)</t>
  </si>
  <si>
    <t>Otros servicios básicos (Leña)</t>
  </si>
  <si>
    <t>Mantenimiento y Reparaciones</t>
  </si>
  <si>
    <t>Mantenimiento y Reparaciones de Edificaciones (Exteriores e interiores)</t>
  </si>
  <si>
    <t>Mantenimiento y Reparaciones de Mobiliarios y Otros (Mantenimiento y reparación mobiliario habitaciones y/o cabañas)</t>
  </si>
  <si>
    <t>Mantenimiento y Reparaciones de Máquinas y Equipos de Oficina (Ej.Calderas, Aire acondicionado, termos, TV,etc)</t>
  </si>
  <si>
    <t>Mantenimiento y Reparaciones de Maquinaria y Equipos de Producción (Ej.Equipos de cocina, refrigeradores, mantenedores, etc.)</t>
  </si>
  <si>
    <t>Mantenimiento y Reparaciones de Otras Maquinarias y Equipos (Ej. Mantenciòbn de ascensor)</t>
  </si>
  <si>
    <t>Mantenimiento y Reparaciones de de Equipos Informáticos</t>
  </si>
  <si>
    <t>Otros mantenciones y reparaciones</t>
  </si>
  <si>
    <t>Publicidad y Difusión</t>
  </si>
  <si>
    <t>Servicios de Publicidad (Ej. Avisos periòdicos, radio, TV  etc)</t>
  </si>
  <si>
    <t>Servicios de Impresión (Ej.Boletines, folletos, dipticos promocionales, etc)</t>
  </si>
  <si>
    <t>Otros servicios de publicidad</t>
  </si>
  <si>
    <t>Servicios de Aseo (Ej.Servicio externo de lavandería, extracción de basura municipal,etc)</t>
  </si>
  <si>
    <t>Servicios de Vigilancia (Ej.Servicios de seguridad y alarma contratados)</t>
  </si>
  <si>
    <t>Servicios de Mantención de jardines</t>
  </si>
  <si>
    <t>Pasajes, Fletes y Bodegajes (Ej. Movilizaciòn, locomoción, peajes,etc)</t>
  </si>
  <si>
    <t>Suscripciones Técnicas (Periódicos y Revistas)</t>
  </si>
  <si>
    <t>Servicios Financieros y de Seguros</t>
  </si>
  <si>
    <t>Servicios Técnicos y Profesionales</t>
  </si>
  <si>
    <t>Cursos de capacitación (para el personal)</t>
  </si>
  <si>
    <t>Servicios Informáticos</t>
  </si>
  <si>
    <t>Certificaciones (calefont, higiene y seguridad, etc.)</t>
  </si>
  <si>
    <t>Otros Gastos en Bienes y Servicios de Consumo</t>
  </si>
  <si>
    <t>Gastos Menores FO.FI. (Directiva D.G.F.A. Nº 02-DC/0201/22 Fecha Enero 2009)</t>
  </si>
  <si>
    <t>ADQUISICIÓN DE ACTIVOS NO FINANCIEROS</t>
  </si>
  <si>
    <t>PERSONAL</t>
  </si>
  <si>
    <t>Textiles  y Acabados Textiles (Ej.Cortinaje, alfombras, sábanas, frazadas, cobertores)</t>
  </si>
  <si>
    <t>Alimentación párvulos</t>
  </si>
  <si>
    <t>Fertilizantes, insecticidas, Fungicidas y otros  (Ej. Productos para fumigación y desratización, etc)</t>
  </si>
  <si>
    <t>Otros materiales, Repuestos y Utiles Diversos</t>
  </si>
  <si>
    <t>Derechos y tasas (gastos notariales, legalización de doctos. y similares, etc)</t>
  </si>
  <si>
    <t>Seguro Inmueble</t>
  </si>
  <si>
    <t>Seguro Escolar</t>
  </si>
  <si>
    <t>Menaje para oficina,  cocina y otros (Reposición vajilla, ollas, platos, etc.)</t>
  </si>
  <si>
    <t xml:space="preserve"> Mobiliario y Otros</t>
  </si>
  <si>
    <t xml:space="preserve"> Máquinas y Equipos</t>
  </si>
  <si>
    <t xml:space="preserve"> Equipos Informaticos</t>
  </si>
  <si>
    <t xml:space="preserve"> Programas Informaticos</t>
  </si>
  <si>
    <t xml:space="preserve"> Otros Activos no Financieros</t>
  </si>
  <si>
    <t>Personal por reemplazo (reemplazos EAC o EC no FF.PP. puesto que estos reemplazos se pagan con el sueldo del reemplazado)</t>
  </si>
  <si>
    <t xml:space="preserve">Electricidad </t>
  </si>
  <si>
    <t>Muebles para implementación de sala</t>
  </si>
  <si>
    <t>Servicio de entretención para niños</t>
  </si>
  <si>
    <r>
      <t xml:space="preserve">Personal por reemplazo </t>
    </r>
    <r>
      <rPr>
        <sz val="8"/>
        <color indexed="8"/>
        <rFont val="Arial Narrow"/>
        <family val="2"/>
      </rPr>
      <t>(reemplazos EAC o EC no FF.PP., estos reemplazos se pagan con el sueldo del reemplazado)</t>
    </r>
  </si>
  <si>
    <t xml:space="preserve"> Sueldos y Sobresueldos (Personal Estable)</t>
  </si>
  <si>
    <t xml:space="preserve"> Aportes Patronales</t>
  </si>
  <si>
    <t xml:space="preserve"> Alumnos en Práctica</t>
  </si>
  <si>
    <t xml:space="preserve"> Aguinaldos y Bonos (septiembre, diciembre, otros bonos)</t>
  </si>
  <si>
    <t xml:space="preserve"> Gasto de Alimentación del Personal</t>
  </si>
  <si>
    <t xml:space="preserve"> Finiquitos e indemnizaciones</t>
  </si>
  <si>
    <t xml:space="preserve"> Viáticos (Ej. Comisiones de servicio, reuniones, revistas a centros, etc.)</t>
  </si>
  <si>
    <t xml:space="preserve"> Sala Cuna Personal Ley 18.712 (obligación legal funcionarios contratados con hijos menores de 2 años)</t>
  </si>
  <si>
    <t xml:space="preserve"> Alimentación funcionarios, alumnos en practica.</t>
  </si>
  <si>
    <t xml:space="preserve"> Textiles,  vestuarios y calzado (uniforme del personal)</t>
  </si>
  <si>
    <t xml:space="preserve"> Para Calefacción (Estufas a Parafina)</t>
  </si>
  <si>
    <t xml:space="preserve"> Cursos de capacitación (para el personal)</t>
  </si>
  <si>
    <t xml:space="preserve"> Servicios Informáticos</t>
  </si>
  <si>
    <t xml:space="preserve"> Certificaciones (calefont, higiene y seguridad, etc.)</t>
  </si>
  <si>
    <t xml:space="preserve"> Otros servicios técnicos y profesionales</t>
  </si>
  <si>
    <t xml:space="preserve"> Gastos Menores (Directiva D.G.F.A. Nº 02-DC/0201/22 Fecha Enero 2009)</t>
  </si>
  <si>
    <t xml:space="preserve"> Materiales de Oficina (Utiles de Escritorio, impresos de talonarios, boletas,comandas, formularios)</t>
  </si>
  <si>
    <t xml:space="preserve"> Productos Farmaceúticos (Botiquines)</t>
  </si>
  <si>
    <t xml:space="preserve"> Materiales y Utiles de Aseo </t>
  </si>
  <si>
    <t xml:space="preserve"> Insumos, Repuestos y Accesorios Computacionales (Papel impresora, catridge)</t>
  </si>
  <si>
    <t xml:space="preserve"> Agua</t>
  </si>
  <si>
    <t xml:space="preserve"> Energía Eléctrica</t>
  </si>
  <si>
    <t xml:space="preserve"> Gas</t>
  </si>
  <si>
    <t xml:space="preserve"> Correo</t>
  </si>
  <si>
    <t xml:space="preserve"> Telefónía Fija</t>
  </si>
  <si>
    <t xml:space="preserve"> Telefonía Celular</t>
  </si>
  <si>
    <t xml:space="preserve"> Acceso a Internet</t>
  </si>
  <si>
    <t xml:space="preserve"> Enlaces de Telecomunicaciones (Tv Cable, Televisión satelital)</t>
  </si>
  <si>
    <t xml:space="preserve"> Otros Servicios Básicos (Leña)</t>
  </si>
  <si>
    <t xml:space="preserve"> Servicios de Publicidad (avisos, periódicos, radio, TV, etc.)</t>
  </si>
  <si>
    <t xml:space="preserve"> Servicios de Impresión (Boletines, folletos, dipticos promocionales)</t>
  </si>
  <si>
    <t xml:space="preserve"> Otros servicios de publicidad</t>
  </si>
  <si>
    <t>Comparación Jardín Viña del Mar</t>
  </si>
  <si>
    <t>Comparación Sala Cuna Valparaíso</t>
  </si>
  <si>
    <t>Comparación Sala Cuna Viña del Mar</t>
  </si>
  <si>
    <t>Materiales de Apoyo Educativo/Mejoramiento</t>
  </si>
  <si>
    <t>Otros servicios técnicos y profesionales/Cuota actividades extraprogramáticas</t>
  </si>
  <si>
    <t>DALEGRÍA</t>
  </si>
  <si>
    <t>JORNADA COMPLETA</t>
  </si>
  <si>
    <t>MEDIA JORNADA</t>
  </si>
  <si>
    <t>TOTAL DALEGRÍA</t>
  </si>
  <si>
    <t>ING. SOC</t>
  </si>
  <si>
    <t>APOYO INSTITUCIONAL</t>
  </si>
  <si>
    <t>BONO FIN DE AÑO</t>
  </si>
  <si>
    <t>2 PLANES CELULARES DE SERV: BUS Y ADMIN.</t>
  </si>
  <si>
    <t>ESTA CONSIDERADO JUNTO CON TELEF FIJA</t>
  </si>
  <si>
    <t>NO TIENEN SERVICIO DE TV CABLE O SATELITAL</t>
  </si>
  <si>
    <t>NO APLICA</t>
  </si>
  <si>
    <t xml:space="preserve">   </t>
  </si>
  <si>
    <t>9 PC EN EL CENTRO, MATERIALES: MEMORIA, TECLADO, MOUSE, ETC</t>
  </si>
  <si>
    <t>3) CASOS ESPECIALES</t>
  </si>
  <si>
    <t>CASO ESP.</t>
  </si>
  <si>
    <t>CAP MAX</t>
  </si>
  <si>
    <t>PROYECCIÓN</t>
  </si>
  <si>
    <t>CENTRO</t>
  </si>
  <si>
    <t>BUS</t>
  </si>
  <si>
    <t>EXCEDENTE DALEGRÍA</t>
  </si>
  <si>
    <t>2) PERSONAL EN RETIRO: GM</t>
  </si>
  <si>
    <t>8 tonner anual y 55 resmas de papel anual.</t>
  </si>
  <si>
    <t>REPOSICIÓN DE VAJILLA, UTENSILIOS, IMPLEMENTOS COMO JUGUERA, BATIDORA, ETC PARA COCINA Y CASA PROYECTO.</t>
  </si>
  <si>
    <t>Trípticos, tarjetas, calendarios; material de difusión.</t>
  </si>
  <si>
    <t>Arriendo juegos inflables $ 50.000 c/u, show de entretención.</t>
  </si>
  <si>
    <t>Mantención sistema de calefacción.</t>
  </si>
  <si>
    <t>Reparación mobiliario salas e implementos kinésicos.</t>
  </si>
  <si>
    <t xml:space="preserve">Reparación refrigeradores, cocina y mantenedores cocina y casa proyecto. </t>
  </si>
  <si>
    <t>Cortinaje/persiana para 1 oficina, sala nivel prebásico, básico y laboral.</t>
  </si>
  <si>
    <t>Guantes, gasa, alcohol gel, etc.</t>
  </si>
  <si>
    <t>Considera lavandería $94.690 y fumigación $1.483.216, Total $1.577.906.-</t>
  </si>
  <si>
    <t>Servicio de vigilancia: $424.760 anual.</t>
  </si>
  <si>
    <t>Mantención área verdes, $88.889x2visitas al mes; $88.889x6meses: $533.334.-</t>
  </si>
  <si>
    <t>Arriendo de 2 buses para actividades en terreno, costo por bus: $424.760.-</t>
  </si>
  <si>
    <t>Capacitación Empleo con Apoyo $550.000, PEECS para 2 profesionales: $1.000.000.- Total: 1.550.000.-</t>
  </si>
  <si>
    <t>Certificación de Caldera.</t>
  </si>
  <si>
    <t>1 notebook $ 450.000 PARA LOS TRABAJOS ESC DE PADRES, CAPACITACIONES INTERNAS Y TALLERES NTERNOS.</t>
  </si>
  <si>
    <t>Calefactor área común: sala estar.</t>
  </si>
  <si>
    <t>MANTENCIONES Y REPARACIONES MENORES, gasto promedio $172.396.-</t>
  </si>
  <si>
    <t>PROYECCIÓN DE ACUERDO AL HISTÓRICO, gasto mensual promedio 2015: $195.049.-</t>
  </si>
  <si>
    <t>PROYECCIÓN DE ACUERDO AL HISTÓRICO y al gasto promedio mensual 2015: $384.821.-</t>
  </si>
  <si>
    <t>PROYECCIÓN DE ACUERDO AL HISTÓRICO y gasto mensual promedio 2015 $390.638.-</t>
  </si>
  <si>
    <t>PROYECCIÓN DE ACUERDO AL HISTÓRICO, gasto fijo mensual $42.520.-</t>
  </si>
  <si>
    <t>01 Cama terapéutica</t>
  </si>
  <si>
    <t>FO.FI. ASIGNADO  3UTM: rendición promedio 7 anuales.</t>
  </si>
  <si>
    <t>Bono Término de Conflicto</t>
  </si>
  <si>
    <t>Aguinaldos y Bonos de Vac.</t>
  </si>
  <si>
    <t>Man. De Alimentos</t>
  </si>
  <si>
    <t>AGUINALDO</t>
  </si>
  <si>
    <t>Aux.  De Aseo</t>
  </si>
  <si>
    <t>BONO VACACIONES</t>
  </si>
  <si>
    <t>Remuneración Mensual</t>
  </si>
  <si>
    <t>TOTAL</t>
  </si>
  <si>
    <t>Remuneración Anual</t>
  </si>
  <si>
    <t>Reajuste</t>
  </si>
  <si>
    <t>Remuneración anual 2016</t>
  </si>
  <si>
    <t>IPC PROYECTADO</t>
  </si>
  <si>
    <t>Kine, TO, Fono, EDI, Psic.</t>
  </si>
  <si>
    <t>Secretaria</t>
  </si>
  <si>
    <t>VIATICO 2015 s/p</t>
  </si>
  <si>
    <t>VIATICO 2016 s/p</t>
  </si>
  <si>
    <t>Sólo 5 personas almuerzan en el centro</t>
  </si>
  <si>
    <t>ARMADA</t>
  </si>
  <si>
    <t>EP</t>
  </si>
  <si>
    <t>1 DIRECTORA</t>
  </si>
  <si>
    <t>10 PROFESIONALES</t>
  </si>
  <si>
    <t>1 SECRETARIA</t>
  </si>
  <si>
    <t>1 AUX DE ASEO</t>
  </si>
  <si>
    <t>1 MANIPULADORA</t>
  </si>
  <si>
    <t>7 TEC. DIFERENCIALES</t>
  </si>
  <si>
    <t>4 SANIDAD NAVAL</t>
  </si>
  <si>
    <t>1 CHOFER</t>
  </si>
  <si>
    <t>3 TL</t>
  </si>
  <si>
    <t>5 leccionarios $64.950,cuadernos de planificación $49.950 y material didáctico $494.410.-</t>
  </si>
  <si>
    <t>consumo promedio años 2014 y 2015</t>
  </si>
  <si>
    <t>según consumo histórico</t>
  </si>
  <si>
    <t>Valor Seguro año 2015: $1,474,067</t>
  </si>
  <si>
    <t>Valor seguro $6,100 x 26 usuarios.-(no considera a pacientes ambulatorios)</t>
  </si>
  <si>
    <t>JORNADA COMPLETA 
(con alim.)</t>
  </si>
  <si>
    <t>ACTIVOS</t>
  </si>
  <si>
    <t>EN RETIRO</t>
  </si>
  <si>
    <t>REAJUSTE</t>
  </si>
  <si>
    <t>BIENVALP - DALEGRIA</t>
  </si>
  <si>
    <t>ACTIVO</t>
  </si>
  <si>
    <t>OFICIAL</t>
  </si>
  <si>
    <t>GM.</t>
  </si>
  <si>
    <t xml:space="preserve">RETIRO </t>
  </si>
  <si>
    <t>OF Y GM</t>
  </si>
  <si>
    <r>
      <t xml:space="preserve">Unid. Anuales </t>
    </r>
    <r>
      <rPr>
        <b/>
        <sz val="10"/>
        <color indexed="10"/>
        <rFont val="Arial Narrow"/>
        <family val="2"/>
      </rPr>
      <t>(Prestaciones)</t>
    </r>
  </si>
  <si>
    <t>PRESTACIÓN</t>
  </si>
  <si>
    <t>OCUPACIÓN PROYECTADA</t>
  </si>
  <si>
    <r>
      <rPr>
        <b/>
        <sz val="10"/>
        <rFont val="Arial Narrow"/>
        <family val="2"/>
      </rPr>
      <t xml:space="preserve">PROGRAMA ESPECIAL </t>
    </r>
    <r>
      <rPr>
        <sz val="10"/>
        <rFont val="Arial Narrow"/>
        <family val="2"/>
      </rPr>
      <t xml:space="preserve">
(Atención Ambulatoria</t>
    </r>
    <r>
      <rPr>
        <b/>
        <sz val="10"/>
        <rFont val="Arial Narrow"/>
        <family val="2"/>
      </rPr>
      <t>)</t>
    </r>
  </si>
  <si>
    <r>
      <rPr>
        <b/>
        <sz val="10"/>
        <rFont val="Arial Narrow"/>
        <family val="2"/>
      </rPr>
      <t xml:space="preserve">MODALIDAD ESCOLAR  Y TALLERES PM </t>
    </r>
    <r>
      <rPr>
        <sz val="10"/>
        <rFont val="Arial Narrow"/>
        <family val="2"/>
      </rPr>
      <t xml:space="preserve">
(jornada completa c/alim.)</t>
    </r>
  </si>
  <si>
    <t>ESCUELA DE VERANO</t>
  </si>
  <si>
    <t>ESCUELA DE VERANO 
(ENERO)</t>
  </si>
  <si>
    <r>
      <t xml:space="preserve">PROGRAMA ESPECIAL 
(Atención Ambulatoria  
</t>
    </r>
    <r>
      <rPr>
        <b/>
        <u val="single"/>
        <sz val="10"/>
        <rFont val="Arial Narrow"/>
        <family val="2"/>
      </rPr>
      <t>ARMADA EN SERVICIO ACTIVO</t>
    </r>
    <r>
      <rPr>
        <b/>
        <sz val="10"/>
        <rFont val="Arial Narrow"/>
        <family val="2"/>
      </rPr>
      <t>)</t>
    </r>
  </si>
  <si>
    <t>Costo según gasto 2015: 7 extintores centro</t>
  </si>
  <si>
    <r>
      <rPr>
        <b/>
        <sz val="10"/>
        <rFont val="Arial Narrow"/>
        <family val="2"/>
      </rPr>
      <t xml:space="preserve">MEDIA JORNADA </t>
    </r>
    <r>
      <rPr>
        <sz val="10"/>
        <rFont val="Arial Narrow"/>
        <family val="2"/>
      </rPr>
      <t xml:space="preserve">
(sin alim.)</t>
    </r>
  </si>
  <si>
    <r>
      <rPr>
        <b/>
        <sz val="10"/>
        <rFont val="Arial Narrow"/>
        <family val="2"/>
      </rPr>
      <t xml:space="preserve">MODALIDAD ESCOLAR  </t>
    </r>
    <r>
      <rPr>
        <sz val="10"/>
        <rFont val="Arial Narrow"/>
        <family val="2"/>
      </rPr>
      <t xml:space="preserve">
media jornada (con/alim.)</t>
    </r>
  </si>
  <si>
    <t>Calzado para manipuladora : $30.000 c/u</t>
  </si>
  <si>
    <t>ITEM</t>
  </si>
  <si>
    <t xml:space="preserve">PROMEDIO </t>
  </si>
  <si>
    <t>2015 PROY DIC</t>
  </si>
  <si>
    <t>NOTA: SE CONSIDERA EL PROMEDIO DOS AÑOS MAS IPC</t>
  </si>
  <si>
    <t>DALEGRIA</t>
  </si>
  <si>
    <t>2015 SEPTIEMBRE</t>
  </si>
  <si>
    <t>De acuerdo a plan de mantenimiento: revisión techumbre, canaletas, mantención eléctrica y gasfitería preventiva.</t>
  </si>
  <si>
    <t>TARIFAS 2016</t>
  </si>
  <si>
    <t>MODALIDAD ESCOLAR  Y TALLERES PM 
(jornada completa c/alim.)</t>
  </si>
  <si>
    <t>MEDIA JORNADA 
(sin alimentación)</t>
  </si>
  <si>
    <t>JORNADA COMPLETA 
(con alimentación)</t>
  </si>
  <si>
    <t>MODALIDAD ESCOLAR  
media jornada (con/alim.)</t>
  </si>
  <si>
    <t>2) PERSONAL EN RETIRO: Oficiales / 
EE. CC</t>
  </si>
  <si>
    <t>2) PERSONAL EN RETIRO: 
GM</t>
  </si>
  <si>
    <t xml:space="preserve">1) PERSONAL SERVICIO ACTIVO: Oficiales/
EE.CC., 
Otras Ramas FF.AA. </t>
  </si>
  <si>
    <t>1) PERSONAL SERVICIO ACTIVO: 
GM., 
Otras Ramas FF.AA.</t>
  </si>
  <si>
    <t>PROGRAMA ESPECIAL 
(Atención Ambulatoria)</t>
  </si>
  <si>
    <t>Kine, TO, Fono, EDI, Psic., Man. De Alimentos</t>
  </si>
  <si>
    <t>1% provisión sobre el gasto anual</t>
  </si>
  <si>
    <t>Salidas a terreno fuera de la ciudad: 3 Viajes con viático s/p con 15 personas apoyo</t>
  </si>
  <si>
    <t>DOTACION (10)</t>
  </si>
  <si>
    <t>1 polera para 26 personas, 1 pechera para 16 navales, 1 delantal para 9 profesionales; total $ 782.500.-</t>
  </si>
  <si>
    <t>Alimentación para 11 meses(para 26 usuarios), valor ración app $766 . No considera leche especial</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</si>
</sst>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quot;-$&quot;* #,##0.00_-;_-\$* \-??_-;_-@_-"/>
    <numFmt numFmtId="173" formatCode="_-\$* #,##0_-;&quot;-$&quot;* #,##0_-;_-\$* \-_-;_-@_-"/>
    <numFmt numFmtId="174" formatCode="\$#,##0;[Red]&quot;-$&quot;#,##0"/>
    <numFmt numFmtId="175" formatCode="\$#,##0_);[Red]&quot;($&quot;#,##0\)"/>
    <numFmt numFmtId="176" formatCode="_-* #,##0.00_-;\-* #,##0.00_-;_-* \-??_-;_-@_-"/>
    <numFmt numFmtId="177" formatCode="_-* #,##0.0_-;\-* #,##0.0_-;_-* \-??_-;_-@_-"/>
    <numFmt numFmtId="178" formatCode="_-* #,##0_-;\-* #,##0_-;_-* \-??_-;_-@_-"/>
    <numFmt numFmtId="179" formatCode="_(* #,##0_);_(* \(#,##0\);_(* &quot;-&quot;_);_(@_)"/>
    <numFmt numFmtId="180" formatCode="_-&quot;$&quot;* #,##0.00_-;\-&quot;$&quot;* #,##0.00_-;_-&quot;$&quot;* &quot;-&quot;??_-;_-@_-"/>
    <numFmt numFmtId="181" formatCode="&quot;$&quot;#,##0_);[Red]\(&quot;$&quot;#,##0\)"/>
    <numFmt numFmtId="182" formatCode="#,##0_ ;[Red]\-#,##0\ "/>
    <numFmt numFmtId="183" formatCode="_-[$€]* #,##0.00_-;\-[$€]* #,##0.00_-;_-[$€]* &quot;-&quot;??_-;_-@_-"/>
    <numFmt numFmtId="184" formatCode="[$-340A]dddd\,\ dd&quot; de &quot;mmmm&quot; de &quot;yyyy"/>
    <numFmt numFmtId="185" formatCode="#,##0\ _€"/>
    <numFmt numFmtId="186" formatCode="[$$-340A]\ #,##0"/>
    <numFmt numFmtId="187" formatCode="0.000"/>
    <numFmt numFmtId="188" formatCode="0.0"/>
    <numFmt numFmtId="189" formatCode="#,##0\ &quot;€&quot;"/>
    <numFmt numFmtId="190" formatCode="0.0%"/>
    <numFmt numFmtId="191" formatCode="#,##0.00_ ;[Red]\-#,##0.00\ "/>
    <numFmt numFmtId="192" formatCode="[$$-340A]\ #,##0;[Red]\-[$$-340A]\ #,##0"/>
    <numFmt numFmtId="193" formatCode="_-\$* #,##0_-;&quot;-$&quot;* #,##0_-;_-\$* \-??_-;_-@_-"/>
    <numFmt numFmtId="194" formatCode="_-* #,##0.000_-;\-* #,##0.000_-;_-* \-??_-;_-@_-"/>
    <numFmt numFmtId="195" formatCode="_-&quot;$&quot;\ * #,##0_-;\-&quot;$&quot;\ * #,##0_-;_-&quot;$&quot;\ * &quot;-&quot;??_-;_-@_-"/>
    <numFmt numFmtId="196" formatCode="_-\$* #,##0.0_-;&quot;-$&quot;* #,##0.0_-;_-\$* \-??_-;_-@_-"/>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71">
    <font>
      <sz val="10"/>
      <name val="Arial"/>
      <family val="2"/>
    </font>
    <font>
      <sz val="10"/>
      <name val="Arial Narrow"/>
      <family val="2"/>
    </font>
    <font>
      <b/>
      <sz val="10"/>
      <name val="Arial Narrow"/>
      <family val="2"/>
    </font>
    <font>
      <b/>
      <u val="single"/>
      <sz val="10"/>
      <name val="Arial Narrow"/>
      <family val="2"/>
    </font>
    <font>
      <b/>
      <sz val="10"/>
      <color indexed="8"/>
      <name val="Arial Narrow"/>
      <family val="2"/>
    </font>
    <font>
      <b/>
      <sz val="10"/>
      <color indexed="9"/>
      <name val="Arial Narrow"/>
      <family val="2"/>
    </font>
    <font>
      <sz val="10"/>
      <color indexed="8"/>
      <name val="Arial Narrow"/>
      <family val="2"/>
    </font>
    <font>
      <sz val="12"/>
      <name val="Arial Narrow"/>
      <family val="2"/>
    </font>
    <font>
      <b/>
      <sz val="12"/>
      <name val="Arial Narrow"/>
      <family val="2"/>
    </font>
    <font>
      <sz val="12"/>
      <name val="Arial"/>
      <family val="2"/>
    </font>
    <font>
      <sz val="8"/>
      <color indexed="8"/>
      <name val="Arial Narrow"/>
      <family val="2"/>
    </font>
    <font>
      <i/>
      <sz val="10"/>
      <name val="Arial Narrow"/>
      <family val="2"/>
    </font>
    <font>
      <sz val="11"/>
      <color indexed="8"/>
      <name val="Calibri"/>
      <family val="2"/>
    </font>
    <font>
      <sz val="8"/>
      <name val="Arial"/>
      <family val="2"/>
    </font>
    <font>
      <u val="single"/>
      <sz val="10"/>
      <color indexed="12"/>
      <name val="Arial"/>
      <family val="2"/>
    </font>
    <font>
      <u val="single"/>
      <sz val="10"/>
      <color indexed="36"/>
      <name val="Arial"/>
      <family val="2"/>
    </font>
    <font>
      <b/>
      <sz val="10"/>
      <color indexed="8"/>
      <name val="Arial"/>
      <family val="2"/>
    </font>
    <font>
      <sz val="10"/>
      <color indexed="8"/>
      <name val="Arial"/>
      <family val="2"/>
    </font>
    <font>
      <b/>
      <sz val="10"/>
      <name val="Arial"/>
      <family val="2"/>
    </font>
    <font>
      <b/>
      <sz val="10"/>
      <color indexed="10"/>
      <name val="Arial Narrow"/>
      <family val="2"/>
    </font>
    <font>
      <b/>
      <sz val="9"/>
      <name val="Tahoma"/>
      <family val="2"/>
    </font>
    <font>
      <sz val="11"/>
      <name val="Arial Narrow"/>
      <family val="2"/>
    </font>
    <font>
      <b/>
      <sz val="11"/>
      <name val="Arial Narrow"/>
      <family val="2"/>
    </font>
    <font>
      <b/>
      <sz val="9"/>
      <name val="Arial Narrow"/>
      <family val="2"/>
    </font>
    <font>
      <b/>
      <sz val="14"/>
      <name val="Arial Narrow"/>
      <family val="2"/>
    </font>
    <font>
      <b/>
      <sz val="10"/>
      <color indexed="30"/>
      <name val="Arial Narrow"/>
      <family val="2"/>
    </font>
    <font>
      <sz val="9"/>
      <color indexed="8"/>
      <name val="Arial"/>
      <family val="2"/>
    </font>
    <font>
      <b/>
      <sz val="9"/>
      <name val="Arial"/>
      <family val="2"/>
    </font>
    <font>
      <sz val="9"/>
      <name val="Arial"/>
      <family val="2"/>
    </font>
    <font>
      <b/>
      <sz val="8"/>
      <name val="Arial Narrow"/>
      <family val="2"/>
    </font>
    <font>
      <sz val="10"/>
      <color indexed="8"/>
      <name val="Calibri"/>
      <family val="0"/>
    </font>
    <font>
      <sz val="8.4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55"/>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6"/>
      <color indexed="17"/>
      <name val="Arial Narrow"/>
      <family val="2"/>
    </font>
    <font>
      <b/>
      <sz val="12"/>
      <color indexed="1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rgb="FF00B050"/>
      <name val="Arial Narrow"/>
      <family val="2"/>
    </font>
    <font>
      <b/>
      <sz val="10"/>
      <color rgb="FFFF0000"/>
      <name val="Arial Narrow"/>
      <family val="2"/>
    </font>
    <font>
      <b/>
      <sz val="12"/>
      <color rgb="FF92D050"/>
      <name val="Arial"/>
      <family val="2"/>
    </font>
    <font>
      <b/>
      <sz val="8"/>
      <name val="Arial"/>
      <family val="2"/>
    </font>
  </fonts>
  <fills count="7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58"/>
        <bgColor indexed="64"/>
      </patternFill>
    </fill>
    <fill>
      <patternFill patternType="solid">
        <fgColor indexed="27"/>
        <bgColor indexed="64"/>
      </patternFill>
    </fill>
    <fill>
      <patternFill patternType="solid">
        <fgColor indexed="22"/>
        <bgColor indexed="64"/>
      </patternFill>
    </fill>
    <fill>
      <patternFill patternType="solid">
        <fgColor indexed="13"/>
        <bgColor indexed="64"/>
      </patternFill>
    </fill>
    <fill>
      <patternFill patternType="solid">
        <fgColor indexed="31"/>
        <bgColor indexed="64"/>
      </patternFill>
    </fill>
    <fill>
      <patternFill patternType="lightUp">
        <bgColor indexed="31"/>
      </patternFill>
    </fill>
    <fill>
      <patternFill patternType="lightUp">
        <fgColor indexed="55"/>
        <bgColor indexed="23"/>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31"/>
        <bgColor indexed="64"/>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3" tint="0.5999900102615356"/>
        <bgColor indexed="64"/>
      </patternFill>
    </fill>
    <fill>
      <patternFill patternType="solid">
        <fgColor rgb="FFCCFFFF"/>
        <bgColor indexed="64"/>
      </patternFill>
    </fill>
    <fill>
      <patternFill patternType="gray0625">
        <bgColor theme="0"/>
      </patternFill>
    </fill>
    <fill>
      <patternFill patternType="solid">
        <fgColor theme="3" tint="0.5999900102615356"/>
        <bgColor indexed="64"/>
      </patternFill>
    </fill>
    <fill>
      <patternFill patternType="solid">
        <fgColor rgb="FFFFFF99"/>
        <bgColor indexed="64"/>
      </patternFill>
    </fill>
    <fill>
      <patternFill patternType="solid">
        <fgColor theme="0"/>
        <bgColor indexed="64"/>
      </patternFill>
    </fill>
    <fill>
      <patternFill patternType="solid">
        <fgColor rgb="FFFFCC00"/>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
      <patternFill patternType="solid">
        <fgColor indexed="22"/>
        <bgColor indexed="64"/>
      </patternFill>
    </fill>
    <fill>
      <patternFill patternType="solid">
        <fgColor rgb="FFFFFF00"/>
        <bgColor indexed="64"/>
      </patternFill>
    </fill>
    <fill>
      <patternFill patternType="solid">
        <fgColor indexed="45"/>
        <bgColor indexed="64"/>
      </patternFill>
    </fill>
    <fill>
      <patternFill patternType="solid">
        <fgColor theme="0" tint="-0.1499900072813034"/>
        <bgColor indexed="64"/>
      </patternFill>
    </fill>
    <fill>
      <patternFill patternType="gray125">
        <bgColor theme="0" tint="-0.149990007281303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style="thin">
        <color indexed="8"/>
      </left>
      <right style="thin">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color indexed="63"/>
      </right>
      <top style="thin"/>
      <bottom style="thin"/>
    </border>
    <border>
      <left/>
      <right style="medium"/>
      <top style="thin"/>
      <bottom style="thin"/>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color indexed="63"/>
      </bottom>
    </border>
    <border>
      <left style="thin"/>
      <right style="thin"/>
      <top style="thin"/>
      <bottom style="medium"/>
    </border>
    <border>
      <left style="thin"/>
      <right style="medium"/>
      <top style="thin"/>
      <bottom style="medium"/>
    </border>
    <border>
      <left style="thin"/>
      <right style="thin"/>
      <top style="thin"/>
      <bottom style="thin"/>
    </border>
    <border>
      <left style="thin">
        <color indexed="8"/>
      </left>
      <right style="thin">
        <color indexed="8"/>
      </right>
      <top>
        <color indexed="63"/>
      </top>
      <bottom>
        <color indexed="63"/>
      </bottom>
    </border>
    <border>
      <left style="thin"/>
      <right/>
      <top style="thin"/>
      <bottom style="thin"/>
    </border>
    <border>
      <left style="thin">
        <color indexed="8"/>
      </left>
      <right style="thin">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thin"/>
      <right style="medium"/>
      <top style="thin"/>
      <bottom style="thin"/>
    </border>
    <border>
      <left style="thin">
        <color indexed="8"/>
      </left>
      <right style="medium"/>
      <top>
        <color indexed="63"/>
      </top>
      <bottom style="medium">
        <color indexed="8"/>
      </bottom>
    </border>
    <border>
      <left style="thin">
        <color indexed="8"/>
      </left>
      <right style="medium"/>
      <top style="medium">
        <color indexed="8"/>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top style="thin"/>
      <bottom style="medium"/>
    </border>
    <border>
      <left style="medium"/>
      <right style="thin">
        <color indexed="8"/>
      </right>
      <top>
        <color indexed="63"/>
      </top>
      <bottom style="thin">
        <color indexed="8"/>
      </bottom>
    </border>
    <border>
      <left style="medium"/>
      <right style="thin">
        <color indexed="8"/>
      </right>
      <top style="medium"/>
      <bottom style="thin">
        <color indexed="8"/>
      </bottom>
    </border>
    <border>
      <left style="medium"/>
      <right style="thin">
        <color indexed="8"/>
      </right>
      <top style="thin">
        <color indexed="8"/>
      </top>
      <bottom>
        <color indexed="63"/>
      </bottom>
    </border>
    <border>
      <left>
        <color indexed="63"/>
      </left>
      <right style="thin">
        <color indexed="8"/>
      </right>
      <top style="medium">
        <color indexed="8"/>
      </top>
      <bottom style="medium">
        <color indexed="8"/>
      </bottom>
    </border>
    <border>
      <left style="thin">
        <color indexed="8"/>
      </left>
      <right style="thin">
        <color indexed="8"/>
      </right>
      <top>
        <color indexed="63"/>
      </top>
      <bottom style="medium"/>
    </border>
    <border>
      <left style="thin">
        <color indexed="8"/>
      </left>
      <right style="medium"/>
      <top>
        <color indexed="63"/>
      </top>
      <bottom style="medium"/>
    </border>
    <border>
      <left style="thin"/>
      <right style="medium"/>
      <top style="medium"/>
      <bottom style="thin"/>
    </border>
    <border>
      <left style="medium"/>
      <right>
        <color indexed="63"/>
      </right>
      <top style="medium"/>
      <bottom style="thin">
        <color indexed="8"/>
      </bottom>
    </border>
    <border>
      <left>
        <color indexed="63"/>
      </left>
      <right>
        <color indexed="63"/>
      </right>
      <top style="medium"/>
      <bottom style="thin">
        <color indexed="8"/>
      </bottom>
    </border>
    <border>
      <left style="thin"/>
      <right style="thin"/>
      <top style="medium"/>
      <bottom style="thin"/>
    </border>
    <border>
      <left>
        <color indexed="63"/>
      </left>
      <right style="thin">
        <color indexed="8"/>
      </right>
      <top style="medium"/>
      <bottom style="thin">
        <color indexed="8"/>
      </bottom>
    </border>
    <border>
      <left/>
      <right style="thin"/>
      <top style="thin"/>
      <bottom style="thin"/>
    </border>
    <border>
      <left style="thin"/>
      <right style="thin"/>
      <top style="thin"/>
      <bottom>
        <color indexed="63"/>
      </bottom>
    </border>
    <border>
      <left>
        <color indexed="63"/>
      </left>
      <right/>
      <top style="thin"/>
      <bottom style="thin"/>
    </border>
    <border>
      <left style="medium"/>
      <right style="medium"/>
      <top style="medium"/>
      <bottom style="medium"/>
    </border>
    <border>
      <left style="thin">
        <color indexed="8"/>
      </left>
      <right style="medium"/>
      <top>
        <color indexed="63"/>
      </top>
      <bottom>
        <color indexed="63"/>
      </bottom>
    </border>
    <border>
      <left style="thin"/>
      <right style="thin"/>
      <top>
        <color indexed="63"/>
      </top>
      <bottom style="thin"/>
    </border>
    <border>
      <left style="thin"/>
      <right>
        <color indexed="63"/>
      </right>
      <top style="thin"/>
      <bottom style="medium"/>
    </border>
    <border>
      <left>
        <color indexed="63"/>
      </left>
      <right style="thin"/>
      <top>
        <color indexed="63"/>
      </top>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color indexed="63"/>
      </top>
      <bottom style="thin"/>
    </border>
    <border>
      <left style="thin"/>
      <right style="medium"/>
      <top style="thin"/>
      <bottom>
        <color indexed="63"/>
      </bottom>
    </border>
    <border>
      <left>
        <color indexed="63"/>
      </left>
      <right style="thin">
        <color indexed="8"/>
      </right>
      <top>
        <color indexed="63"/>
      </top>
      <bottom style="medium"/>
    </border>
    <border>
      <left>
        <color indexed="63"/>
      </left>
      <right style="thin">
        <color indexed="8"/>
      </right>
      <top style="medium"/>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border>
    <border>
      <left style="thin">
        <color indexed="8"/>
      </left>
      <right>
        <color indexed="63"/>
      </right>
      <top style="medium"/>
      <bottom>
        <color indexed="63"/>
      </bottom>
    </border>
    <border>
      <left style="medium"/>
      <right style="medium"/>
      <top style="thin"/>
      <bottom style="medium"/>
    </border>
    <border>
      <left style="medium"/>
      <right style="medium"/>
      <top>
        <color indexed="63"/>
      </top>
      <bottom style="thin"/>
    </border>
    <border>
      <left style="medium"/>
      <right>
        <color indexed="63"/>
      </right>
      <top style="medium"/>
      <bottom style="medium"/>
    </border>
    <border>
      <left style="medium"/>
      <right style="thin"/>
      <top style="medium"/>
      <bottom style="thin"/>
    </border>
    <border>
      <left>
        <color indexed="63"/>
      </left>
      <right style="thin">
        <color indexed="8"/>
      </right>
      <top style="medium">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medium">
        <color indexed="8"/>
      </bottom>
    </border>
    <border>
      <left style="thin"/>
      <right>
        <color indexed="63"/>
      </right>
      <top>
        <color indexed="63"/>
      </top>
      <bottom style="thin"/>
    </border>
    <border>
      <left style="medium">
        <color rgb="FFFF0000"/>
      </left>
      <right style="thin"/>
      <top>
        <color indexed="63"/>
      </top>
      <bottom style="thin"/>
    </border>
    <border>
      <left style="thin"/>
      <right style="medium">
        <color rgb="FFFF0000"/>
      </right>
      <top>
        <color indexed="63"/>
      </top>
      <bottom style="thin"/>
    </border>
    <border>
      <left style="medium">
        <color rgb="FFFF0000"/>
      </left>
      <right style="thin"/>
      <top style="thin"/>
      <bottom style="thin"/>
    </border>
    <border>
      <left style="thin"/>
      <right style="medium">
        <color rgb="FFFF0000"/>
      </right>
      <top style="thin"/>
      <bottom style="thin"/>
    </border>
    <border>
      <left style="medium">
        <color rgb="FFFF0000"/>
      </left>
      <right style="thin"/>
      <top style="thin"/>
      <bottom style="medium"/>
    </border>
    <border>
      <left style="thin"/>
      <right style="medium">
        <color rgb="FFFF0000"/>
      </right>
      <top style="thin"/>
      <bottom style="medium"/>
    </border>
    <border>
      <left style="medium">
        <color rgb="FFFF0000"/>
      </left>
      <right style="thin"/>
      <top style="medium"/>
      <bottom style="thin"/>
    </border>
    <border>
      <left style="thin"/>
      <right style="medium">
        <color rgb="FFFF0000"/>
      </right>
      <top style="medium"/>
      <bottom style="thin"/>
    </border>
    <border>
      <left style="medium">
        <color rgb="FFFF0000"/>
      </left>
      <right style="thin"/>
      <top style="thin"/>
      <bottom>
        <color indexed="63"/>
      </bottom>
    </border>
    <border>
      <left style="thin"/>
      <right style="medium">
        <color rgb="FFFF0000"/>
      </right>
      <top style="thin"/>
      <bottom>
        <color indexed="63"/>
      </bottom>
    </border>
    <border>
      <left style="medium">
        <color rgb="FFFF0000"/>
      </left>
      <right style="medium"/>
      <top style="medium"/>
      <bottom style="medium">
        <color rgb="FFFF0000"/>
      </bottom>
    </border>
    <border>
      <left style="medium"/>
      <right style="medium"/>
      <top style="medium"/>
      <bottom style="medium">
        <color rgb="FFFF0000"/>
      </bottom>
    </border>
    <border>
      <left style="medium"/>
      <right style="medium">
        <color rgb="FFFF0000"/>
      </right>
      <top style="medium"/>
      <bottom style="medium">
        <color rgb="FFFF0000"/>
      </bottom>
    </border>
    <border>
      <left>
        <color indexed="63"/>
      </left>
      <right style="medium"/>
      <top style="medium"/>
      <bottom>
        <color indexed="63"/>
      </bottom>
    </border>
    <border>
      <left>
        <color indexed="63"/>
      </left>
      <right style="medium"/>
      <top>
        <color indexed="63"/>
      </top>
      <bottom style="medium">
        <color indexed="8"/>
      </bottom>
    </border>
    <border>
      <left>
        <color indexed="63"/>
      </left>
      <right style="medium"/>
      <top style="medium">
        <color indexed="8"/>
      </top>
      <bottom style="medium"/>
    </border>
    <border>
      <left style="medium"/>
      <right style="medium">
        <color rgb="FFFF0000"/>
      </right>
      <top>
        <color indexed="63"/>
      </top>
      <bottom>
        <color indexed="63"/>
      </bottom>
    </border>
    <border>
      <left style="medium"/>
      <right style="medium">
        <color rgb="FFFF0000"/>
      </right>
      <top style="thin"/>
      <bottom style="thin"/>
    </border>
    <border>
      <left style="medium"/>
      <right style="medium">
        <color rgb="FFFF0000"/>
      </right>
      <top>
        <color indexed="63"/>
      </top>
      <bottom style="medium"/>
    </border>
    <border>
      <left style="medium"/>
      <right style="medium">
        <color rgb="FFFF0000"/>
      </right>
      <top style="medium"/>
      <bottom>
        <color indexed="63"/>
      </bottom>
    </border>
    <border>
      <left style="medium"/>
      <right style="medium">
        <color rgb="FFFF0000"/>
      </right>
      <top>
        <color indexed="63"/>
      </top>
      <bottom style="thin"/>
    </border>
    <border>
      <left style="medium">
        <color rgb="FFFF0000"/>
      </left>
      <right/>
      <top style="thin"/>
      <bottom style="medium"/>
    </border>
    <border>
      <left style="medium"/>
      <right style="medium">
        <color rgb="FFFF0000"/>
      </right>
      <top style="thin"/>
      <bottom style="medium"/>
    </border>
    <border>
      <left style="medium"/>
      <right>
        <color indexed="63"/>
      </right>
      <top style="medium"/>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style="medium"/>
    </border>
    <border>
      <left>
        <color indexed="63"/>
      </left>
      <right>
        <color indexed="63"/>
      </right>
      <top>
        <color indexed="63"/>
      </top>
      <bottom style="thin">
        <color indexed="8"/>
      </bottom>
    </border>
    <border>
      <left>
        <color indexed="63"/>
      </left>
      <right>
        <color indexed="63"/>
      </right>
      <top style="thin">
        <color indexed="8"/>
      </top>
      <bottom style="medium">
        <color indexed="8"/>
      </bottom>
    </border>
    <border>
      <left>
        <color indexed="63"/>
      </left>
      <right>
        <color indexed="63"/>
      </right>
      <top style="medium">
        <color indexed="8"/>
      </top>
      <bottom style="medium">
        <color indexed="8"/>
      </bottom>
    </border>
    <border>
      <left style="medium"/>
      <right style="medium"/>
      <top style="medium">
        <color indexed="8"/>
      </top>
      <bottom style="medium"/>
    </border>
    <border>
      <left style="medium"/>
      <right>
        <color indexed="63"/>
      </right>
      <top style="thin">
        <color indexed="8"/>
      </top>
      <bottom style="medium"/>
    </border>
    <border>
      <left style="thin">
        <color indexed="8"/>
      </left>
      <right style="thin">
        <color indexed="8"/>
      </right>
      <top style="thin">
        <color indexed="8"/>
      </top>
      <bottom style="medium"/>
    </border>
    <border>
      <left>
        <color indexed="63"/>
      </left>
      <right style="thin">
        <color indexed="8"/>
      </right>
      <top style="thin">
        <color indexed="8"/>
      </top>
      <bottom style="medium"/>
    </border>
    <border>
      <left style="thin">
        <color indexed="8"/>
      </left>
      <right style="medium"/>
      <top style="thin">
        <color indexed="8"/>
      </top>
      <bottom style="medium"/>
    </border>
    <border>
      <left style="medium"/>
      <right style="thin"/>
      <top style="medium"/>
      <bottom style="medium"/>
    </border>
    <border>
      <left style="thin"/>
      <right style="medium"/>
      <top style="medium"/>
      <bottom style="medium"/>
    </border>
    <border>
      <left style="medium">
        <color rgb="FFFF0000"/>
      </left>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color rgb="FFFF0000"/>
      </left>
      <right>
        <color indexed="63"/>
      </right>
      <top style="medium">
        <color rgb="FFFF0000"/>
      </top>
      <bottom style="medium"/>
    </border>
    <border>
      <left>
        <color indexed="63"/>
      </left>
      <right>
        <color indexed="63"/>
      </right>
      <top style="medium">
        <color rgb="FFFF0000"/>
      </top>
      <bottom style="medium"/>
    </border>
    <border>
      <left>
        <color indexed="63"/>
      </left>
      <right style="medium">
        <color rgb="FFFF0000"/>
      </right>
      <top style="medium">
        <color rgb="FFFF0000"/>
      </top>
      <bottom style="mediu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medium"/>
    </border>
    <border>
      <left style="medium">
        <color rgb="FFFF0000"/>
      </left>
      <right>
        <color indexed="63"/>
      </right>
      <top>
        <color indexed="63"/>
      </top>
      <bottom style="thin"/>
    </border>
    <border>
      <left>
        <color indexed="63"/>
      </left>
      <right style="medium"/>
      <top>
        <color indexed="63"/>
      </top>
      <bottom style="thin"/>
    </border>
    <border>
      <left style="medium">
        <color rgb="FFFF0000"/>
      </left>
      <right>
        <color indexed="63"/>
      </right>
      <top style="thin"/>
      <bottom style="thin"/>
    </border>
    <border>
      <left style="medium">
        <color rgb="FFFF0000"/>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color indexed="8"/>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right style="medium"/>
      <top style="thin"/>
      <bottom style="medium"/>
    </border>
    <border>
      <left>
        <color indexed="63"/>
      </left>
      <right style="medium">
        <color rgb="FFFF0000"/>
      </right>
      <top style="medium"/>
      <bottom>
        <color indexed="63"/>
      </bottom>
    </border>
    <border>
      <left>
        <color indexed="63"/>
      </left>
      <right style="medium">
        <color rgb="FFFF0000"/>
      </right>
      <top>
        <color indexed="63"/>
      </top>
      <bottom style="medium"/>
    </border>
    <border>
      <left style="medium">
        <color rgb="FFFF0000"/>
      </left>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style="medium"/>
      <right/>
      <top style="thin"/>
      <bottom style="medium"/>
    </border>
    <border>
      <left style="medium"/>
      <right>
        <color indexed="63"/>
      </right>
      <top>
        <color indexed="63"/>
      </top>
      <bottom style="thin">
        <color indexed="8"/>
      </bottom>
    </border>
    <border>
      <left>
        <color indexed="63"/>
      </left>
      <right style="medium"/>
      <top>
        <color indexed="63"/>
      </top>
      <bottom style="thin">
        <color indexed="8"/>
      </bottom>
    </border>
    <border>
      <left style="thin"/>
      <right>
        <color indexed="63"/>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183" fontId="1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58" fillId="30" borderId="0" applyNumberFormat="0" applyBorder="0" applyAlignment="0" applyProtection="0"/>
    <xf numFmtId="176"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42" fontId="0" fillId="0" borderId="0" applyFill="0" applyBorder="0" applyAlignment="0" applyProtection="0"/>
    <xf numFmtId="0" fontId="59" fillId="31" borderId="0" applyNumberFormat="0" applyBorder="0" applyAlignment="0" applyProtection="0"/>
    <xf numFmtId="0" fontId="12" fillId="0" borderId="0">
      <alignment/>
      <protection/>
    </xf>
    <xf numFmtId="0" fontId="0" fillId="32" borderId="4" applyNumberFormat="0" applyFont="0" applyAlignment="0" applyProtection="0"/>
    <xf numFmtId="9" fontId="0" fillId="0" borderId="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446">
    <xf numFmtId="0" fontId="0" fillId="0" borderId="0" xfId="0" applyAlignment="1">
      <alignment/>
    </xf>
    <xf numFmtId="0" fontId="1"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10"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protection/>
    </xf>
    <xf numFmtId="173" fontId="2" fillId="33" borderId="0" xfId="51" applyNumberFormat="1" applyFont="1" applyFill="1" applyBorder="1" applyAlignment="1" applyProtection="1">
      <alignment vertical="center"/>
      <protection/>
    </xf>
    <xf numFmtId="0" fontId="2" fillId="33" borderId="0" xfId="0" applyFont="1" applyFill="1" applyAlignment="1" applyProtection="1">
      <alignment vertical="center"/>
      <protection/>
    </xf>
    <xf numFmtId="0" fontId="1" fillId="33" borderId="0" xfId="0" applyFont="1" applyFill="1" applyAlignment="1" applyProtection="1">
      <alignment vertical="center"/>
      <protection/>
    </xf>
    <xf numFmtId="0" fontId="2" fillId="0" borderId="0" xfId="0" applyFont="1" applyFill="1" applyBorder="1" applyAlignment="1" applyProtection="1">
      <alignment vertical="center"/>
      <protection/>
    </xf>
    <xf numFmtId="172" fontId="2" fillId="0" borderId="0" xfId="51" applyFont="1" applyFill="1" applyBorder="1" applyAlignment="1" applyProtection="1">
      <alignment vertical="center"/>
      <protection/>
    </xf>
    <xf numFmtId="0" fontId="2" fillId="0" borderId="0" xfId="0" applyFont="1" applyFill="1" applyAlignment="1" applyProtection="1">
      <alignment vertical="center"/>
      <protection/>
    </xf>
    <xf numFmtId="0" fontId="1" fillId="0" borderId="0" xfId="0" applyFont="1" applyFill="1" applyBorder="1" applyAlignment="1" applyProtection="1">
      <alignment horizontal="center" vertical="center" wrapText="1"/>
      <protection/>
    </xf>
    <xf numFmtId="175" fontId="1" fillId="34" borderId="11" xfId="51" applyNumberFormat="1" applyFont="1" applyFill="1" applyBorder="1" applyAlignment="1" applyProtection="1">
      <alignment vertical="center" wrapText="1"/>
      <protection/>
    </xf>
    <xf numFmtId="0" fontId="1" fillId="0" borderId="0" xfId="0" applyFont="1" applyFill="1" applyAlignment="1" applyProtection="1">
      <alignment vertical="center"/>
      <protection/>
    </xf>
    <xf numFmtId="177" fontId="1" fillId="0" borderId="0" xfId="49" applyNumberFormat="1" applyFont="1" applyFill="1" applyBorder="1" applyAlignment="1" applyProtection="1">
      <alignment vertical="center"/>
      <protection/>
    </xf>
    <xf numFmtId="0" fontId="2" fillId="0" borderId="0" xfId="0" applyFont="1" applyAlignment="1" applyProtection="1">
      <alignment horizontal="left" vertical="center"/>
      <protection/>
    </xf>
    <xf numFmtId="0" fontId="2" fillId="34" borderId="12" xfId="0" applyFont="1" applyFill="1" applyBorder="1" applyAlignment="1" applyProtection="1">
      <alignment horizontal="left" vertical="center"/>
      <protection/>
    </xf>
    <xf numFmtId="0" fontId="4" fillId="34" borderId="12" xfId="0" applyFont="1" applyFill="1" applyBorder="1" applyAlignment="1" applyProtection="1">
      <alignment vertical="center"/>
      <protection/>
    </xf>
    <xf numFmtId="0" fontId="2" fillId="35" borderId="13" xfId="0" applyFont="1" applyFill="1" applyBorder="1" applyAlignment="1" applyProtection="1">
      <alignment horizontal="center" vertical="center" wrapText="1"/>
      <protection/>
    </xf>
    <xf numFmtId="173" fontId="4" fillId="36" borderId="14" xfId="51" applyNumberFormat="1" applyFont="1" applyFill="1" applyBorder="1" applyAlignment="1" applyProtection="1">
      <alignment vertical="center"/>
      <protection/>
    </xf>
    <xf numFmtId="173" fontId="4" fillId="35" borderId="12" xfId="51" applyNumberFormat="1" applyFont="1" applyFill="1" applyBorder="1" applyAlignment="1" applyProtection="1">
      <alignment vertical="center"/>
      <protection/>
    </xf>
    <xf numFmtId="173" fontId="4" fillId="37" borderId="12" xfId="51" applyNumberFormat="1" applyFont="1" applyFill="1" applyBorder="1" applyAlignment="1" applyProtection="1">
      <alignment vertical="center"/>
      <protection/>
    </xf>
    <xf numFmtId="176" fontId="6" fillId="0" borderId="12" xfId="49" applyFont="1" applyFill="1" applyBorder="1" applyAlignment="1" applyProtection="1">
      <alignment vertical="center"/>
      <protection locked="0"/>
    </xf>
    <xf numFmtId="176" fontId="6" fillId="0" borderId="12" xfId="49" applyFont="1" applyFill="1" applyBorder="1" applyAlignment="1" applyProtection="1">
      <alignment vertical="center"/>
      <protection/>
    </xf>
    <xf numFmtId="176" fontId="4" fillId="0" borderId="12" xfId="49" applyFont="1" applyFill="1" applyBorder="1" applyAlignment="1" applyProtection="1">
      <alignment vertical="center"/>
      <protection/>
    </xf>
    <xf numFmtId="172" fontId="1" fillId="0" borderId="0" xfId="51" applyFont="1" applyFill="1" applyBorder="1" applyAlignment="1" applyProtection="1">
      <alignment vertical="center"/>
      <protection/>
    </xf>
    <xf numFmtId="0" fontId="2" fillId="33" borderId="0" xfId="0" applyFont="1" applyFill="1" applyBorder="1" applyAlignment="1" applyProtection="1">
      <alignment horizontal="left" vertical="center"/>
      <protection/>
    </xf>
    <xf numFmtId="0" fontId="4" fillId="33" borderId="0" xfId="0" applyFont="1" applyFill="1" applyBorder="1" applyAlignment="1" applyProtection="1">
      <alignment vertical="center"/>
      <protection/>
    </xf>
    <xf numFmtId="0" fontId="5" fillId="38" borderId="12" xfId="0" applyFont="1" applyFill="1" applyBorder="1" applyAlignment="1" applyProtection="1">
      <alignment vertical="center" wrapText="1"/>
      <protection/>
    </xf>
    <xf numFmtId="0" fontId="2" fillId="34" borderId="12" xfId="0" applyFont="1" applyFill="1" applyBorder="1" applyAlignment="1" applyProtection="1">
      <alignment vertical="center"/>
      <protection/>
    </xf>
    <xf numFmtId="173" fontId="1" fillId="34" borderId="12" xfId="51" applyNumberFormat="1" applyFont="1" applyFill="1" applyBorder="1" applyAlignment="1" applyProtection="1">
      <alignment vertical="center"/>
      <protection/>
    </xf>
    <xf numFmtId="0" fontId="2" fillId="34" borderId="15"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39" borderId="0" xfId="0" applyFont="1" applyFill="1" applyAlignment="1" applyProtection="1">
      <alignment horizontal="left" vertical="center"/>
      <protection/>
    </xf>
    <xf numFmtId="0" fontId="1" fillId="39" borderId="0" xfId="0" applyFont="1" applyFill="1" applyAlignment="1" applyProtection="1">
      <alignment vertical="center"/>
      <protection/>
    </xf>
    <xf numFmtId="0" fontId="2" fillId="39" borderId="16" xfId="0" applyFont="1" applyFill="1" applyBorder="1" applyAlignment="1" applyProtection="1">
      <alignment vertical="center"/>
      <protection/>
    </xf>
    <xf numFmtId="0" fontId="2" fillId="39" borderId="15" xfId="0" applyFont="1" applyFill="1" applyBorder="1" applyAlignment="1" applyProtection="1">
      <alignment vertical="center"/>
      <protection/>
    </xf>
    <xf numFmtId="178" fontId="2" fillId="33" borderId="12" xfId="49" applyNumberFormat="1" applyFont="1" applyFill="1" applyBorder="1" applyAlignment="1" applyProtection="1">
      <alignment horizontal="center" vertical="center"/>
      <protection locked="0"/>
    </xf>
    <xf numFmtId="0" fontId="2" fillId="39" borderId="0" xfId="0" applyFont="1" applyFill="1" applyBorder="1" applyAlignment="1" applyProtection="1">
      <alignment vertical="center"/>
      <protection/>
    </xf>
    <xf numFmtId="178" fontId="2" fillId="39" borderId="0" xfId="49" applyNumberFormat="1" applyFont="1" applyFill="1" applyBorder="1" applyAlignment="1" applyProtection="1">
      <alignment horizontal="center" vertical="center"/>
      <protection/>
    </xf>
    <xf numFmtId="0" fontId="1" fillId="34" borderId="16" xfId="0" applyFont="1" applyFill="1" applyBorder="1" applyAlignment="1" applyProtection="1">
      <alignment horizontal="center" vertical="center" wrapText="1"/>
      <protection/>
    </xf>
    <xf numFmtId="0" fontId="1" fillId="37" borderId="16" xfId="0" applyFont="1" applyFill="1" applyBorder="1" applyAlignment="1" applyProtection="1">
      <alignment horizontal="center" vertical="center" wrapText="1"/>
      <protection/>
    </xf>
    <xf numFmtId="173" fontId="1" fillId="0" borderId="12" xfId="51" applyNumberFormat="1" applyFont="1" applyFill="1" applyBorder="1" applyAlignment="1" applyProtection="1">
      <alignment vertical="center"/>
      <protection locked="0"/>
    </xf>
    <xf numFmtId="0" fontId="1" fillId="40" borderId="13" xfId="0" applyFont="1" applyFill="1" applyBorder="1" applyAlignment="1" applyProtection="1">
      <alignment horizontal="center" vertical="center" wrapText="1"/>
      <protection/>
    </xf>
    <xf numFmtId="0" fontId="1" fillId="37" borderId="13" xfId="0" applyFont="1" applyFill="1" applyBorder="1" applyAlignment="1" applyProtection="1">
      <alignment horizontal="center" vertical="center" wrapText="1"/>
      <protection/>
    </xf>
    <xf numFmtId="0" fontId="1" fillId="39" borderId="13" xfId="0" applyFont="1" applyFill="1" applyBorder="1" applyAlignment="1" applyProtection="1">
      <alignment horizontal="center" vertical="center" wrapText="1"/>
      <protection/>
    </xf>
    <xf numFmtId="0" fontId="1" fillId="40" borderId="12" xfId="0" applyFont="1" applyFill="1" applyBorder="1" applyAlignment="1" applyProtection="1">
      <alignment horizontal="center" vertical="center" wrapText="1"/>
      <protection/>
    </xf>
    <xf numFmtId="173" fontId="4" fillId="35" borderId="13" xfId="51" applyNumberFormat="1" applyFont="1" applyFill="1" applyBorder="1" applyAlignment="1" applyProtection="1">
      <alignment vertical="center"/>
      <protection/>
    </xf>
    <xf numFmtId="173" fontId="4" fillId="37" borderId="13" xfId="51" applyNumberFormat="1" applyFont="1" applyFill="1" applyBorder="1" applyAlignment="1" applyProtection="1">
      <alignment vertical="center"/>
      <protection/>
    </xf>
    <xf numFmtId="176" fontId="6" fillId="0" borderId="13" xfId="49" applyFont="1" applyFill="1" applyBorder="1" applyAlignment="1" applyProtection="1">
      <alignment vertical="center"/>
      <protection/>
    </xf>
    <xf numFmtId="0" fontId="4" fillId="40" borderId="13" xfId="0" applyFont="1" applyFill="1" applyBorder="1" applyAlignment="1" applyProtection="1">
      <alignment vertical="center"/>
      <protection/>
    </xf>
    <xf numFmtId="179" fontId="6" fillId="41" borderId="17" xfId="0" applyNumberFormat="1" applyFont="1" applyFill="1" applyBorder="1" applyAlignment="1">
      <alignment/>
    </xf>
    <xf numFmtId="179" fontId="6" fillId="41" borderId="18" xfId="0" applyNumberFormat="1" applyFont="1" applyFill="1" applyBorder="1" applyAlignment="1">
      <alignment/>
    </xf>
    <xf numFmtId="179" fontId="1" fillId="41" borderId="17" xfId="0" applyNumberFormat="1" applyFont="1" applyFill="1" applyBorder="1" applyAlignment="1">
      <alignment/>
    </xf>
    <xf numFmtId="179" fontId="1" fillId="41" borderId="17" xfId="0" applyNumberFormat="1" applyFont="1" applyFill="1" applyBorder="1" applyAlignment="1">
      <alignment horizontal="left"/>
    </xf>
    <xf numFmtId="179" fontId="1" fillId="41" borderId="18" xfId="0" applyNumberFormat="1" applyFont="1" applyFill="1" applyBorder="1" applyAlignment="1">
      <alignment horizontal="left"/>
    </xf>
    <xf numFmtId="179" fontId="6" fillId="41" borderId="18" xfId="0" applyNumberFormat="1" applyFont="1" applyFill="1" applyBorder="1" applyAlignment="1">
      <alignment horizontal="left"/>
    </xf>
    <xf numFmtId="179" fontId="6" fillId="41" borderId="17" xfId="0" applyNumberFormat="1" applyFont="1" applyFill="1" applyBorder="1" applyAlignment="1">
      <alignment horizontal="left"/>
    </xf>
    <xf numFmtId="173" fontId="4" fillId="36" borderId="19" xfId="51" applyNumberFormat="1" applyFont="1" applyFill="1" applyBorder="1" applyAlignment="1" applyProtection="1">
      <alignment vertical="center"/>
      <protection/>
    </xf>
    <xf numFmtId="173" fontId="4" fillId="36" borderId="20" xfId="51" applyNumberFormat="1" applyFont="1" applyFill="1" applyBorder="1" applyAlignment="1" applyProtection="1">
      <alignment vertical="center"/>
      <protection/>
    </xf>
    <xf numFmtId="173" fontId="4" fillId="37" borderId="21" xfId="51" applyNumberFormat="1" applyFont="1" applyFill="1" applyBorder="1" applyAlignment="1" applyProtection="1">
      <alignment vertical="center"/>
      <protection/>
    </xf>
    <xf numFmtId="173" fontId="4" fillId="36" borderId="22" xfId="51" applyNumberFormat="1" applyFont="1" applyFill="1" applyBorder="1" applyAlignment="1" applyProtection="1">
      <alignment vertical="center"/>
      <protection/>
    </xf>
    <xf numFmtId="173" fontId="4" fillId="37" borderId="23" xfId="51" applyNumberFormat="1" applyFont="1" applyFill="1" applyBorder="1" applyAlignment="1" applyProtection="1">
      <alignment vertical="center"/>
      <protection/>
    </xf>
    <xf numFmtId="173" fontId="1" fillId="42" borderId="24" xfId="0" applyNumberFormat="1" applyFont="1" applyFill="1" applyBorder="1" applyAlignment="1" applyProtection="1">
      <alignment vertical="center"/>
      <protection/>
    </xf>
    <xf numFmtId="173" fontId="2" fillId="42" borderId="24" xfId="0" applyNumberFormat="1" applyFont="1" applyFill="1" applyBorder="1" applyAlignment="1" applyProtection="1">
      <alignment vertical="center"/>
      <protection/>
    </xf>
    <xf numFmtId="173" fontId="2" fillId="42" borderId="25" xfId="0" applyNumberFormat="1" applyFont="1" applyFill="1" applyBorder="1" applyAlignment="1" applyProtection="1">
      <alignment vertical="center"/>
      <protection/>
    </xf>
    <xf numFmtId="177" fontId="1" fillId="43" borderId="24" xfId="49" applyNumberFormat="1" applyFont="1" applyFill="1" applyBorder="1" applyAlignment="1" applyProtection="1">
      <alignment vertical="center"/>
      <protection/>
    </xf>
    <xf numFmtId="177" fontId="4" fillId="44" borderId="14" xfId="49" applyNumberFormat="1" applyFont="1" applyFill="1" applyBorder="1" applyAlignment="1" applyProtection="1">
      <alignment vertical="center"/>
      <protection/>
    </xf>
    <xf numFmtId="177" fontId="4" fillId="44" borderId="19" xfId="49" applyNumberFormat="1" applyFont="1" applyFill="1" applyBorder="1" applyAlignment="1" applyProtection="1">
      <alignment vertical="center"/>
      <protection/>
    </xf>
    <xf numFmtId="0" fontId="4" fillId="34" borderId="26" xfId="0" applyFont="1" applyFill="1" applyBorder="1" applyAlignment="1" applyProtection="1">
      <alignment horizontal="center" vertical="center"/>
      <protection/>
    </xf>
    <xf numFmtId="0" fontId="4" fillId="35" borderId="12" xfId="0" applyFont="1" applyFill="1" applyBorder="1" applyAlignment="1" applyProtection="1">
      <alignment horizontal="center" vertical="center"/>
      <protection/>
    </xf>
    <xf numFmtId="0" fontId="4" fillId="37" borderId="12" xfId="0" applyFont="1" applyFill="1" applyBorder="1" applyAlignment="1" applyProtection="1">
      <alignment horizontal="center" vertical="center"/>
      <protection/>
    </xf>
    <xf numFmtId="0" fontId="2" fillId="34" borderId="27" xfId="0" applyFont="1" applyFill="1" applyBorder="1" applyAlignment="1" applyProtection="1">
      <alignment horizontal="center" vertical="center"/>
      <protection/>
    </xf>
    <xf numFmtId="0" fontId="2" fillId="35" borderId="13" xfId="0" applyFont="1" applyFill="1" applyBorder="1" applyAlignment="1" applyProtection="1">
      <alignment horizontal="center" vertical="center"/>
      <protection/>
    </xf>
    <xf numFmtId="0" fontId="2" fillId="37" borderId="13" xfId="0" applyFont="1" applyFill="1" applyBorder="1" applyAlignment="1" applyProtection="1">
      <alignment horizontal="center" vertical="center"/>
      <protection/>
    </xf>
    <xf numFmtId="0" fontId="2" fillId="45" borderId="0" xfId="0" applyFont="1" applyFill="1" applyBorder="1" applyAlignment="1" applyProtection="1">
      <alignment vertical="center"/>
      <protection/>
    </xf>
    <xf numFmtId="0" fontId="7" fillId="0" borderId="0" xfId="0" applyFont="1" applyAlignment="1" applyProtection="1">
      <alignment vertical="center"/>
      <protection/>
    </xf>
    <xf numFmtId="0" fontId="9" fillId="0" borderId="0" xfId="0" applyFont="1" applyAlignment="1" applyProtection="1">
      <alignment/>
      <protection/>
    </xf>
    <xf numFmtId="0" fontId="8" fillId="0" borderId="0" xfId="0" applyFont="1" applyAlignment="1" applyProtection="1">
      <alignment horizontal="right" vertical="center"/>
      <protection/>
    </xf>
    <xf numFmtId="0" fontId="2" fillId="46" borderId="26" xfId="0" applyFont="1" applyFill="1" applyBorder="1" applyAlignment="1" applyProtection="1">
      <alignment vertical="center"/>
      <protection/>
    </xf>
    <xf numFmtId="181" fontId="4" fillId="46" borderId="26" xfId="51" applyNumberFormat="1" applyFont="1" applyFill="1" applyBorder="1" applyAlignment="1" applyProtection="1">
      <alignment vertical="center"/>
      <protection/>
    </xf>
    <xf numFmtId="0" fontId="6" fillId="47" borderId="26" xfId="0" applyFont="1" applyFill="1" applyBorder="1" applyAlignment="1" applyProtection="1">
      <alignment vertical="center"/>
      <protection/>
    </xf>
    <xf numFmtId="181" fontId="6" fillId="0" borderId="26" xfId="51" applyNumberFormat="1" applyFont="1" applyFill="1" applyBorder="1" applyAlignment="1" applyProtection="1">
      <alignment vertical="center"/>
      <protection locked="0"/>
    </xf>
    <xf numFmtId="0" fontId="4" fillId="46" borderId="28" xfId="0" applyFont="1" applyFill="1" applyBorder="1" applyAlignment="1" applyProtection="1">
      <alignment horizontal="left" vertical="center"/>
      <protection/>
    </xf>
    <xf numFmtId="0" fontId="1" fillId="47" borderId="26" xfId="0" applyFont="1" applyFill="1" applyBorder="1" applyAlignment="1" applyProtection="1">
      <alignment vertical="center"/>
      <protection/>
    </xf>
    <xf numFmtId="181" fontId="1" fillId="0" borderId="26" xfId="51" applyNumberFormat="1" applyFont="1" applyFill="1" applyBorder="1" applyAlignment="1" applyProtection="1">
      <alignment vertical="center"/>
      <protection locked="0"/>
    </xf>
    <xf numFmtId="179" fontId="1" fillId="47" borderId="28" xfId="0" applyNumberFormat="1" applyFont="1" applyFill="1" applyBorder="1" applyAlignment="1">
      <alignment horizontal="left"/>
    </xf>
    <xf numFmtId="173" fontId="6" fillId="40" borderId="13" xfId="51" applyNumberFormat="1" applyFont="1" applyFill="1" applyBorder="1" applyAlignment="1" applyProtection="1">
      <alignment vertical="center"/>
      <protection/>
    </xf>
    <xf numFmtId="0" fontId="6" fillId="33" borderId="0" xfId="0" applyFont="1" applyFill="1" applyBorder="1" applyAlignment="1" applyProtection="1">
      <alignment vertical="center"/>
      <protection/>
    </xf>
    <xf numFmtId="173" fontId="6" fillId="33" borderId="0" xfId="51" applyNumberFormat="1" applyFont="1" applyFill="1" applyBorder="1" applyAlignment="1" applyProtection="1">
      <alignment vertical="center"/>
      <protection locked="0"/>
    </xf>
    <xf numFmtId="0" fontId="1" fillId="45" borderId="0" xfId="0" applyFont="1" applyFill="1" applyBorder="1" applyAlignment="1" applyProtection="1">
      <alignment vertical="center"/>
      <protection/>
    </xf>
    <xf numFmtId="179" fontId="6" fillId="47" borderId="26" xfId="0" applyNumberFormat="1" applyFont="1" applyFill="1" applyBorder="1" applyAlignment="1">
      <alignment/>
    </xf>
    <xf numFmtId="0" fontId="2" fillId="34" borderId="12" xfId="0" applyFont="1" applyFill="1" applyBorder="1" applyAlignment="1" applyProtection="1">
      <alignment horizontal="center" vertical="center" wrapText="1"/>
      <protection/>
    </xf>
    <xf numFmtId="175" fontId="1" fillId="39" borderId="29" xfId="51" applyNumberFormat="1" applyFont="1" applyFill="1" applyBorder="1" applyAlignment="1" applyProtection="1">
      <alignment vertical="center"/>
      <protection/>
    </xf>
    <xf numFmtId="3" fontId="1" fillId="48" borderId="30" xfId="51" applyNumberFormat="1" applyFont="1" applyFill="1" applyBorder="1" applyAlignment="1" applyProtection="1">
      <alignment vertical="center"/>
      <protection/>
    </xf>
    <xf numFmtId="3" fontId="1" fillId="48" borderId="26" xfId="51" applyNumberFormat="1" applyFont="1" applyFill="1" applyBorder="1" applyAlignment="1" applyProtection="1">
      <alignment vertical="center"/>
      <protection/>
    </xf>
    <xf numFmtId="175" fontId="1" fillId="48" borderId="26" xfId="51" applyNumberFormat="1" applyFont="1" applyFill="1" applyBorder="1" applyAlignment="1" applyProtection="1">
      <alignment vertical="center"/>
      <protection/>
    </xf>
    <xf numFmtId="175" fontId="1" fillId="48" borderId="31" xfId="51" applyNumberFormat="1" applyFont="1" applyFill="1" applyBorder="1" applyAlignment="1" applyProtection="1">
      <alignment vertical="center"/>
      <protection/>
    </xf>
    <xf numFmtId="175" fontId="1" fillId="48" borderId="32" xfId="51" applyNumberFormat="1" applyFont="1" applyFill="1" applyBorder="1" applyAlignment="1" applyProtection="1">
      <alignment vertical="center"/>
      <protection/>
    </xf>
    <xf numFmtId="175" fontId="1" fillId="48" borderId="33" xfId="51" applyNumberFormat="1" applyFont="1" applyFill="1" applyBorder="1" applyAlignment="1" applyProtection="1">
      <alignment vertical="center"/>
      <protection/>
    </xf>
    <xf numFmtId="175" fontId="1" fillId="39" borderId="34" xfId="51" applyNumberFormat="1" applyFont="1" applyFill="1" applyBorder="1" applyAlignment="1" applyProtection="1">
      <alignment vertical="center"/>
      <protection/>
    </xf>
    <xf numFmtId="3" fontId="1" fillId="48" borderId="35" xfId="51" applyNumberFormat="1" applyFont="1" applyFill="1" applyBorder="1" applyAlignment="1" applyProtection="1">
      <alignment vertical="center"/>
      <protection/>
    </xf>
    <xf numFmtId="3" fontId="1" fillId="48" borderId="33" xfId="51" applyNumberFormat="1" applyFont="1" applyFill="1" applyBorder="1" applyAlignment="1" applyProtection="1">
      <alignment vertical="center"/>
      <protection/>
    </xf>
    <xf numFmtId="0" fontId="1" fillId="34" borderId="12" xfId="0" applyFont="1" applyFill="1" applyBorder="1" applyAlignment="1" applyProtection="1">
      <alignment horizontal="right" vertical="center" wrapText="1"/>
      <protection/>
    </xf>
    <xf numFmtId="0" fontId="0" fillId="37" borderId="12" xfId="0" applyFont="1" applyFill="1" applyBorder="1" applyAlignment="1" applyProtection="1">
      <alignment horizontal="center"/>
      <protection/>
    </xf>
    <xf numFmtId="0" fontId="1" fillId="34" borderId="10" xfId="0" applyFont="1" applyFill="1" applyBorder="1" applyAlignment="1" applyProtection="1">
      <alignment vertical="center" wrapText="1"/>
      <protection/>
    </xf>
    <xf numFmtId="0" fontId="2" fillId="34" borderId="36" xfId="0" applyFont="1" applyFill="1" applyBorder="1" applyAlignment="1" applyProtection="1">
      <alignment vertical="center" wrapText="1"/>
      <protection/>
    </xf>
    <xf numFmtId="0" fontId="1" fillId="34" borderId="37" xfId="0" applyFont="1" applyFill="1" applyBorder="1" applyAlignment="1" applyProtection="1">
      <alignment vertical="center" wrapText="1"/>
      <protection/>
    </xf>
    <xf numFmtId="173" fontId="1" fillId="34" borderId="37" xfId="51" applyNumberFormat="1" applyFont="1" applyFill="1" applyBorder="1" applyAlignment="1" applyProtection="1">
      <alignment vertical="center"/>
      <protection/>
    </xf>
    <xf numFmtId="173" fontId="1" fillId="34" borderId="38" xfId="51" applyNumberFormat="1" applyFont="1" applyFill="1" applyBorder="1" applyAlignment="1" applyProtection="1">
      <alignment vertical="center"/>
      <protection/>
    </xf>
    <xf numFmtId="0" fontId="2" fillId="34" borderId="39" xfId="0" applyFont="1" applyFill="1" applyBorder="1" applyAlignment="1" applyProtection="1">
      <alignment vertical="center" wrapText="1"/>
      <protection/>
    </xf>
    <xf numFmtId="0" fontId="1" fillId="33" borderId="37" xfId="0" applyFont="1" applyFill="1" applyBorder="1" applyAlignment="1" applyProtection="1">
      <alignment vertical="center" wrapText="1"/>
      <protection/>
    </xf>
    <xf numFmtId="173" fontId="1" fillId="33" borderId="40" xfId="51" applyNumberFormat="1" applyFont="1" applyFill="1" applyBorder="1" applyAlignment="1" applyProtection="1">
      <alignment vertical="center"/>
      <protection/>
    </xf>
    <xf numFmtId="173" fontId="1" fillId="33" borderId="14" xfId="51" applyNumberFormat="1" applyFont="1" applyFill="1" applyBorder="1" applyAlignment="1" applyProtection="1">
      <alignment vertical="center"/>
      <protection/>
    </xf>
    <xf numFmtId="173" fontId="1" fillId="34" borderId="13" xfId="51" applyNumberFormat="1" applyFont="1" applyFill="1" applyBorder="1" applyAlignment="1" applyProtection="1">
      <alignment vertical="center"/>
      <protection/>
    </xf>
    <xf numFmtId="0" fontId="1" fillId="33" borderId="26" xfId="0" applyFont="1" applyFill="1" applyBorder="1" applyAlignment="1" applyProtection="1">
      <alignment vertical="center" wrapText="1"/>
      <protection/>
    </xf>
    <xf numFmtId="173" fontId="1" fillId="33" borderId="26" xfId="51" applyNumberFormat="1" applyFont="1" applyFill="1" applyBorder="1" applyAlignment="1" applyProtection="1">
      <alignment vertical="center"/>
      <protection/>
    </xf>
    <xf numFmtId="0" fontId="11" fillId="33" borderId="26" xfId="0" applyFont="1" applyFill="1" applyBorder="1" applyAlignment="1" applyProtection="1">
      <alignment vertical="center" wrapText="1"/>
      <protection/>
    </xf>
    <xf numFmtId="0" fontId="1" fillId="34" borderId="26" xfId="0" applyFont="1" applyFill="1" applyBorder="1" applyAlignment="1" applyProtection="1">
      <alignment vertical="center" wrapText="1"/>
      <protection/>
    </xf>
    <xf numFmtId="173" fontId="1" fillId="0" borderId="15" xfId="51" applyNumberFormat="1" applyFont="1" applyFill="1" applyBorder="1" applyAlignment="1" applyProtection="1">
      <alignment vertical="center"/>
      <protection locked="0"/>
    </xf>
    <xf numFmtId="0" fontId="11" fillId="33" borderId="26" xfId="0" applyFont="1" applyFill="1" applyBorder="1" applyAlignment="1" applyProtection="1">
      <alignment horizontal="left" vertical="center" wrapText="1"/>
      <protection/>
    </xf>
    <xf numFmtId="0" fontId="1" fillId="0" borderId="26" xfId="0" applyFont="1" applyFill="1" applyBorder="1" applyAlignment="1" applyProtection="1">
      <alignment vertical="center"/>
      <protection locked="0"/>
    </xf>
    <xf numFmtId="173" fontId="1" fillId="49" borderId="12" xfId="51" applyNumberFormat="1" applyFont="1" applyFill="1" applyBorder="1" applyAlignment="1" applyProtection="1">
      <alignment vertical="center"/>
      <protection/>
    </xf>
    <xf numFmtId="173" fontId="17" fillId="35" borderId="41" xfId="51" applyNumberFormat="1" applyFont="1" applyFill="1" applyBorder="1" applyAlignment="1" applyProtection="1">
      <alignment vertical="center"/>
      <protection/>
    </xf>
    <xf numFmtId="173" fontId="18" fillId="42" borderId="42" xfId="0" applyNumberFormat="1" applyFont="1" applyFill="1" applyBorder="1" applyAlignment="1" applyProtection="1">
      <alignment vertical="center"/>
      <protection/>
    </xf>
    <xf numFmtId="173" fontId="16" fillId="36" borderId="43" xfId="51" applyNumberFormat="1" applyFont="1" applyFill="1" applyBorder="1" applyAlignment="1" applyProtection="1">
      <alignment vertical="center"/>
      <protection/>
    </xf>
    <xf numFmtId="173" fontId="16" fillId="36" borderId="44" xfId="51" applyNumberFormat="1" applyFont="1" applyFill="1" applyBorder="1" applyAlignment="1" applyProtection="1">
      <alignment vertical="center"/>
      <protection/>
    </xf>
    <xf numFmtId="173" fontId="17" fillId="35" borderId="45" xfId="51" applyNumberFormat="1" applyFont="1" applyFill="1" applyBorder="1" applyAlignment="1" applyProtection="1">
      <alignment vertical="center"/>
      <protection/>
    </xf>
    <xf numFmtId="173" fontId="16" fillId="35" borderId="41" xfId="51" applyNumberFormat="1" applyFont="1" applyFill="1" applyBorder="1" applyAlignment="1" applyProtection="1">
      <alignment vertical="center"/>
      <protection/>
    </xf>
    <xf numFmtId="42" fontId="0" fillId="50" borderId="28" xfId="54" applyNumberFormat="1" applyFont="1" applyFill="1" applyBorder="1">
      <alignment/>
      <protection/>
    </xf>
    <xf numFmtId="42" fontId="17" fillId="35" borderId="41" xfId="51" applyNumberFormat="1" applyFont="1" applyFill="1" applyBorder="1" applyAlignment="1" applyProtection="1">
      <alignment vertical="center"/>
      <protection/>
    </xf>
    <xf numFmtId="42" fontId="0" fillId="50" borderId="26" xfId="54" applyNumberFormat="1" applyFont="1" applyFill="1" applyBorder="1" applyAlignment="1">
      <alignment horizontal="right"/>
      <protection/>
    </xf>
    <xf numFmtId="42" fontId="16" fillId="35" borderId="41" xfId="51" applyNumberFormat="1" applyFont="1" applyFill="1" applyBorder="1" applyAlignment="1" applyProtection="1">
      <alignment horizontal="right" vertical="center"/>
      <protection/>
    </xf>
    <xf numFmtId="42" fontId="16" fillId="35" borderId="41" xfId="51" applyNumberFormat="1" applyFont="1" applyFill="1" applyBorder="1" applyAlignment="1" applyProtection="1">
      <alignment vertical="center"/>
      <protection/>
    </xf>
    <xf numFmtId="173" fontId="16" fillId="35" borderId="45" xfId="51" applyNumberFormat="1" applyFont="1" applyFill="1" applyBorder="1" applyAlignment="1" applyProtection="1">
      <alignment vertical="center"/>
      <protection/>
    </xf>
    <xf numFmtId="42" fontId="17" fillId="35" borderId="41" xfId="51" applyNumberFormat="1" applyFont="1" applyFill="1" applyBorder="1" applyAlignment="1" applyProtection="1">
      <alignment horizontal="right" vertical="center"/>
      <protection/>
    </xf>
    <xf numFmtId="3" fontId="2" fillId="0" borderId="0" xfId="0" applyNumberFormat="1" applyFont="1" applyFill="1" applyAlignment="1" applyProtection="1">
      <alignment vertical="center"/>
      <protection/>
    </xf>
    <xf numFmtId="3" fontId="2" fillId="0" borderId="0" xfId="51" applyNumberFormat="1" applyFont="1" applyFill="1" applyBorder="1" applyAlignment="1" applyProtection="1">
      <alignment vertical="center"/>
      <protection/>
    </xf>
    <xf numFmtId="175" fontId="1" fillId="34" borderId="46" xfId="51" applyNumberFormat="1" applyFont="1" applyFill="1" applyBorder="1" applyAlignment="1" applyProtection="1">
      <alignment vertical="center" wrapText="1"/>
      <protection/>
    </xf>
    <xf numFmtId="0" fontId="3" fillId="0" borderId="0" xfId="0" applyFont="1" applyBorder="1" applyAlignment="1" applyProtection="1">
      <alignment vertical="center"/>
      <protection/>
    </xf>
    <xf numFmtId="175" fontId="1" fillId="39" borderId="47" xfId="51" applyNumberFormat="1" applyFont="1" applyFill="1" applyBorder="1" applyAlignment="1" applyProtection="1">
      <alignment vertical="center"/>
      <protection/>
    </xf>
    <xf numFmtId="175" fontId="1" fillId="39" borderId="48" xfId="51" applyNumberFormat="1" applyFont="1" applyFill="1" applyBorder="1" applyAlignment="1" applyProtection="1">
      <alignment vertical="center"/>
      <protection/>
    </xf>
    <xf numFmtId="182" fontId="21" fillId="0" borderId="0" xfId="0" applyNumberFormat="1" applyFont="1" applyAlignment="1" applyProtection="1">
      <alignment vertical="center"/>
      <protection/>
    </xf>
    <xf numFmtId="182" fontId="21" fillId="0" borderId="0" xfId="0" applyNumberFormat="1" applyFont="1" applyFill="1" applyAlignment="1" applyProtection="1">
      <alignment vertical="center"/>
      <protection/>
    </xf>
    <xf numFmtId="182" fontId="22" fillId="0" borderId="0" xfId="0" applyNumberFormat="1" applyFont="1" applyAlignment="1" applyProtection="1">
      <alignment vertical="center"/>
      <protection/>
    </xf>
    <xf numFmtId="42" fontId="2" fillId="0" borderId="0" xfId="51" applyNumberFormat="1" applyFont="1" applyFill="1" applyBorder="1" applyAlignment="1" applyProtection="1">
      <alignment vertical="center"/>
      <protection/>
    </xf>
    <xf numFmtId="0" fontId="25" fillId="0" borderId="0" xfId="0" applyFont="1" applyAlignment="1" applyProtection="1">
      <alignment vertical="center"/>
      <protection/>
    </xf>
    <xf numFmtId="42" fontId="19" fillId="51" borderId="49" xfId="0" applyNumberFormat="1" applyFont="1" applyFill="1" applyBorder="1" applyAlignment="1" applyProtection="1">
      <alignment vertical="center"/>
      <protection/>
    </xf>
    <xf numFmtId="0" fontId="5" fillId="38" borderId="13" xfId="0" applyFont="1" applyFill="1" applyBorder="1" applyAlignment="1" applyProtection="1">
      <alignment horizontal="center" vertical="center"/>
      <protection/>
    </xf>
    <xf numFmtId="173" fontId="4" fillId="52" borderId="12" xfId="51" applyNumberFormat="1" applyFont="1" applyFill="1" applyBorder="1" applyAlignment="1" applyProtection="1">
      <alignment vertical="center"/>
      <protection/>
    </xf>
    <xf numFmtId="176" fontId="6" fillId="45" borderId="12" xfId="49" applyFont="1" applyFill="1" applyBorder="1" applyAlignment="1" applyProtection="1">
      <alignment vertical="center"/>
      <protection/>
    </xf>
    <xf numFmtId="0" fontId="2" fillId="40" borderId="50" xfId="0" applyFont="1" applyFill="1" applyBorder="1" applyAlignment="1" applyProtection="1">
      <alignment vertical="center"/>
      <protection/>
    </xf>
    <xf numFmtId="0" fontId="2" fillId="40" borderId="51" xfId="0" applyFont="1" applyFill="1" applyBorder="1" applyAlignment="1" applyProtection="1">
      <alignment vertical="center"/>
      <protection/>
    </xf>
    <xf numFmtId="0" fontId="2" fillId="40" borderId="52" xfId="0" applyFont="1" applyFill="1" applyBorder="1" applyAlignment="1" applyProtection="1">
      <alignment horizontal="center" vertical="center" wrapText="1"/>
      <protection/>
    </xf>
    <xf numFmtId="0" fontId="2" fillId="40" borderId="52" xfId="0" applyFont="1" applyFill="1" applyBorder="1" applyAlignment="1" applyProtection="1">
      <alignment horizontal="center" vertical="center"/>
      <protection/>
    </xf>
    <xf numFmtId="0" fontId="2" fillId="40" borderId="53" xfId="0" applyFont="1" applyFill="1" applyBorder="1" applyAlignment="1" applyProtection="1">
      <alignment horizontal="center" vertical="center"/>
      <protection/>
    </xf>
    <xf numFmtId="0" fontId="2" fillId="40" borderId="19" xfId="0" applyFont="1" applyFill="1" applyBorder="1" applyAlignment="1" applyProtection="1">
      <alignment horizontal="center" vertical="center"/>
      <protection/>
    </xf>
    <xf numFmtId="0" fontId="2" fillId="40" borderId="20" xfId="0" applyFont="1" applyFill="1" applyBorder="1" applyAlignment="1" applyProtection="1">
      <alignment horizontal="center" vertical="center"/>
      <protection/>
    </xf>
    <xf numFmtId="173" fontId="2" fillId="33" borderId="0" xfId="51" applyNumberFormat="1" applyFont="1" applyFill="1" applyBorder="1" applyAlignment="1" applyProtection="1">
      <alignment horizontal="center" vertical="center"/>
      <protection/>
    </xf>
    <xf numFmtId="182" fontId="21" fillId="0" borderId="0" xfId="0" applyNumberFormat="1" applyFont="1" applyAlignment="1" applyProtection="1">
      <alignment horizontal="left" vertical="center"/>
      <protection/>
    </xf>
    <xf numFmtId="173" fontId="17" fillId="53" borderId="41" xfId="51" applyNumberFormat="1" applyFont="1" applyFill="1" applyBorder="1" applyAlignment="1" applyProtection="1">
      <alignment vertical="center"/>
      <protection/>
    </xf>
    <xf numFmtId="42" fontId="17" fillId="53" borderId="41" xfId="51" applyNumberFormat="1" applyFont="1" applyFill="1" applyBorder="1" applyAlignment="1" applyProtection="1">
      <alignment vertical="center"/>
      <protection/>
    </xf>
    <xf numFmtId="3" fontId="2" fillId="0" borderId="26" xfId="0" applyNumberFormat="1" applyFont="1" applyBorder="1" applyAlignment="1" applyProtection="1">
      <alignment vertical="center"/>
      <protection/>
    </xf>
    <xf numFmtId="0" fontId="1" fillId="0" borderId="26" xfId="0" applyFont="1" applyBorder="1" applyAlignment="1" applyProtection="1">
      <alignment vertical="center"/>
      <protection/>
    </xf>
    <xf numFmtId="3" fontId="1" fillId="0" borderId="26" xfId="0" applyNumberFormat="1" applyFont="1" applyBorder="1" applyAlignment="1" applyProtection="1">
      <alignment horizontal="center" vertical="center"/>
      <protection/>
    </xf>
    <xf numFmtId="193" fontId="0" fillId="0" borderId="26" xfId="51" applyNumberFormat="1" applyFont="1" applyBorder="1" applyAlignment="1" applyProtection="1">
      <alignment vertical="center"/>
      <protection/>
    </xf>
    <xf numFmtId="3" fontId="1" fillId="0" borderId="26" xfId="0" applyNumberFormat="1" applyFont="1" applyBorder="1" applyAlignment="1" applyProtection="1">
      <alignment vertical="center"/>
      <protection/>
    </xf>
    <xf numFmtId="0" fontId="1" fillId="54" borderId="28" xfId="0" applyFont="1" applyFill="1" applyBorder="1" applyAlignment="1" applyProtection="1">
      <alignment horizontal="right" vertical="center"/>
      <protection/>
    </xf>
    <xf numFmtId="0" fontId="1" fillId="54" borderId="54" xfId="0" applyFont="1" applyFill="1" applyBorder="1" applyAlignment="1" applyProtection="1">
      <alignment horizontal="right" vertical="center"/>
      <protection/>
    </xf>
    <xf numFmtId="193" fontId="0" fillId="54" borderId="55" xfId="51" applyNumberFormat="1" applyFont="1" applyFill="1" applyBorder="1" applyAlignment="1" applyProtection="1">
      <alignment vertical="center"/>
      <protection/>
    </xf>
    <xf numFmtId="0" fontId="1" fillId="54" borderId="56" xfId="0" applyFont="1" applyFill="1" applyBorder="1" applyAlignment="1" applyProtection="1">
      <alignment horizontal="right" vertical="center"/>
      <protection/>
    </xf>
    <xf numFmtId="3" fontId="0" fillId="0" borderId="26" xfId="0" applyNumberFormat="1" applyBorder="1" applyAlignment="1">
      <alignment/>
    </xf>
    <xf numFmtId="0" fontId="2" fillId="54" borderId="28" xfId="0" applyFont="1" applyFill="1" applyBorder="1" applyAlignment="1" applyProtection="1">
      <alignment horizontal="center" vertical="center"/>
      <protection/>
    </xf>
    <xf numFmtId="0" fontId="2" fillId="54" borderId="54" xfId="0" applyFont="1" applyFill="1" applyBorder="1" applyAlignment="1" applyProtection="1">
      <alignment horizontal="center" vertical="center"/>
      <protection/>
    </xf>
    <xf numFmtId="0" fontId="2" fillId="55" borderId="26" xfId="0" applyFont="1" applyFill="1" applyBorder="1" applyAlignment="1" applyProtection="1">
      <alignment horizontal="center" vertical="center" wrapText="1"/>
      <protection/>
    </xf>
    <xf numFmtId="0" fontId="67" fillId="0" borderId="57" xfId="0" applyFont="1" applyBorder="1" applyAlignment="1" applyProtection="1">
      <alignment horizontal="center" vertical="center"/>
      <protection/>
    </xf>
    <xf numFmtId="42" fontId="26" fillId="45" borderId="26" xfId="0" applyNumberFormat="1" applyFont="1" applyFill="1" applyBorder="1" applyAlignment="1">
      <alignment/>
    </xf>
    <xf numFmtId="193" fontId="0" fillId="0" borderId="26" xfId="51" applyNumberFormat="1" applyBorder="1" applyAlignment="1" applyProtection="1">
      <alignment vertical="center"/>
      <protection/>
    </xf>
    <xf numFmtId="2" fontId="1" fillId="0" borderId="0" xfId="0" applyNumberFormat="1" applyFont="1" applyAlignment="1" applyProtection="1">
      <alignment vertical="center"/>
      <protection/>
    </xf>
    <xf numFmtId="3" fontId="1" fillId="48" borderId="27" xfId="51" applyNumberFormat="1" applyFont="1" applyFill="1" applyBorder="1" applyAlignment="1" applyProtection="1">
      <alignment vertical="center"/>
      <protection/>
    </xf>
    <xf numFmtId="3" fontId="1" fillId="48" borderId="58" xfId="51" applyNumberFormat="1" applyFont="1" applyFill="1" applyBorder="1" applyAlignment="1" applyProtection="1">
      <alignment vertical="center"/>
      <protection/>
    </xf>
    <xf numFmtId="174" fontId="1" fillId="54" borderId="59" xfId="51" applyNumberFormat="1" applyFont="1" applyFill="1" applyBorder="1" applyAlignment="1" applyProtection="1">
      <alignment vertical="center"/>
      <protection locked="0"/>
    </xf>
    <xf numFmtId="174" fontId="1" fillId="54" borderId="58" xfId="51" applyNumberFormat="1" applyFont="1" applyFill="1" applyBorder="1" applyAlignment="1" applyProtection="1">
      <alignment vertical="center"/>
      <protection locked="0"/>
    </xf>
    <xf numFmtId="1" fontId="1" fillId="54" borderId="26" xfId="51" applyNumberFormat="1" applyFont="1" applyFill="1" applyBorder="1" applyAlignment="1" applyProtection="1">
      <alignment vertical="center"/>
      <protection locked="0"/>
    </xf>
    <xf numFmtId="1" fontId="1" fillId="54" borderId="33" xfId="51" applyNumberFormat="1" applyFont="1" applyFill="1" applyBorder="1" applyAlignment="1" applyProtection="1">
      <alignment vertical="center"/>
      <protection locked="0"/>
    </xf>
    <xf numFmtId="174" fontId="1" fillId="54" borderId="52" xfId="51" applyNumberFormat="1" applyFont="1" applyFill="1" applyBorder="1" applyAlignment="1" applyProtection="1">
      <alignment vertical="center"/>
      <protection locked="0"/>
    </xf>
    <xf numFmtId="175" fontId="1" fillId="56" borderId="48" xfId="51" applyNumberFormat="1" applyFont="1" applyFill="1" applyBorder="1" applyAlignment="1" applyProtection="1">
      <alignment vertical="center"/>
      <protection/>
    </xf>
    <xf numFmtId="175" fontId="1" fillId="56" borderId="60" xfId="0" applyNumberFormat="1" applyFont="1" applyFill="1" applyBorder="1" applyAlignment="1" applyProtection="1">
      <alignment vertical="center"/>
      <protection/>
    </xf>
    <xf numFmtId="1" fontId="1" fillId="54" borderId="28" xfId="51" applyNumberFormat="1" applyFont="1" applyFill="1" applyBorder="1" applyAlignment="1" applyProtection="1">
      <alignment vertical="center"/>
      <protection locked="0"/>
    </xf>
    <xf numFmtId="175" fontId="1" fillId="56" borderId="24" xfId="0" applyNumberFormat="1" applyFont="1" applyFill="1" applyBorder="1" applyAlignment="1" applyProtection="1">
      <alignment vertical="center"/>
      <protection/>
    </xf>
    <xf numFmtId="175" fontId="1" fillId="56" borderId="55" xfId="0" applyNumberFormat="1" applyFont="1" applyFill="1" applyBorder="1" applyAlignment="1" applyProtection="1">
      <alignment vertical="center"/>
      <protection/>
    </xf>
    <xf numFmtId="175" fontId="1" fillId="57" borderId="26" xfId="0" applyNumberFormat="1" applyFont="1" applyFill="1" applyBorder="1" applyAlignment="1" applyProtection="1">
      <alignment vertical="center"/>
      <protection/>
    </xf>
    <xf numFmtId="175" fontId="1" fillId="57" borderId="28" xfId="0" applyNumberFormat="1" applyFont="1" applyFill="1" applyBorder="1" applyAlignment="1" applyProtection="1">
      <alignment vertical="center"/>
      <protection/>
    </xf>
    <xf numFmtId="174" fontId="1" fillId="54" borderId="61" xfId="51" applyNumberFormat="1" applyFont="1" applyFill="1" applyBorder="1" applyAlignment="1" applyProtection="1">
      <alignment vertical="center"/>
      <protection locked="0"/>
    </xf>
    <xf numFmtId="1" fontId="1" fillId="54" borderId="54" xfId="51" applyNumberFormat="1" applyFont="1" applyFill="1" applyBorder="1" applyAlignment="1" applyProtection="1">
      <alignment vertical="center"/>
      <protection locked="0"/>
    </xf>
    <xf numFmtId="175" fontId="1" fillId="56" borderId="62" xfId="0" applyNumberFormat="1" applyFont="1" applyFill="1" applyBorder="1" applyAlignment="1" applyProtection="1">
      <alignment vertical="center"/>
      <protection/>
    </xf>
    <xf numFmtId="174" fontId="1" fillId="54" borderId="63" xfId="51" applyNumberFormat="1" applyFont="1" applyFill="1" applyBorder="1" applyAlignment="1" applyProtection="1">
      <alignment vertical="center"/>
      <protection locked="0"/>
    </xf>
    <xf numFmtId="175" fontId="1" fillId="56" borderId="64" xfId="0" applyNumberFormat="1" applyFont="1" applyFill="1" applyBorder="1" applyAlignment="1" applyProtection="1">
      <alignment vertical="center"/>
      <protection/>
    </xf>
    <xf numFmtId="175" fontId="1" fillId="57" borderId="54" xfId="0" applyNumberFormat="1" applyFont="1" applyFill="1" applyBorder="1" applyAlignment="1" applyProtection="1">
      <alignment vertical="center"/>
      <protection/>
    </xf>
    <xf numFmtId="174" fontId="1" fillId="54" borderId="65" xfId="51" applyNumberFormat="1" applyFont="1" applyFill="1" applyBorder="1" applyAlignment="1" applyProtection="1">
      <alignment vertical="center"/>
      <protection locked="0"/>
    </xf>
    <xf numFmtId="175" fontId="1" fillId="56" borderId="25" xfId="51" applyNumberFormat="1" applyFont="1" applyFill="1" applyBorder="1" applyAlignment="1" applyProtection="1">
      <alignment vertical="center"/>
      <protection/>
    </xf>
    <xf numFmtId="174" fontId="1" fillId="54" borderId="49" xfId="51" applyNumberFormat="1" applyFont="1" applyFill="1" applyBorder="1" applyAlignment="1" applyProtection="1">
      <alignment vertical="center"/>
      <protection locked="0"/>
    </xf>
    <xf numFmtId="175" fontId="1" fillId="56" borderId="66" xfId="51" applyNumberFormat="1" applyFont="1" applyFill="1" applyBorder="1" applyAlignment="1" applyProtection="1">
      <alignment vertical="center"/>
      <protection/>
    </xf>
    <xf numFmtId="174" fontId="1" fillId="54" borderId="10" xfId="51" applyNumberFormat="1" applyFont="1" applyFill="1" applyBorder="1" applyAlignment="1" applyProtection="1">
      <alignment vertical="center"/>
      <protection locked="0"/>
    </xf>
    <xf numFmtId="175" fontId="1" fillId="56" borderId="67" xfId="51" applyNumberFormat="1" applyFont="1" applyFill="1" applyBorder="1" applyAlignment="1" applyProtection="1">
      <alignment vertical="center"/>
      <protection/>
    </xf>
    <xf numFmtId="174" fontId="1" fillId="54" borderId="68" xfId="51" applyNumberFormat="1" applyFont="1" applyFill="1" applyBorder="1" applyAlignment="1" applyProtection="1">
      <alignment vertical="center"/>
      <protection locked="0"/>
    </xf>
    <xf numFmtId="175" fontId="1" fillId="56" borderId="10" xfId="0" applyNumberFormat="1" applyFont="1" applyFill="1" applyBorder="1" applyAlignment="1" applyProtection="1">
      <alignment vertical="center"/>
      <protection/>
    </xf>
    <xf numFmtId="175" fontId="1" fillId="56" borderId="67" xfId="0" applyNumberFormat="1" applyFont="1" applyFill="1" applyBorder="1" applyAlignment="1" applyProtection="1">
      <alignment vertical="center"/>
      <protection/>
    </xf>
    <xf numFmtId="174" fontId="1" fillId="54" borderId="32" xfId="51" applyNumberFormat="1" applyFont="1" applyFill="1" applyBorder="1" applyAlignment="1" applyProtection="1">
      <alignment vertical="center"/>
      <protection locked="0"/>
    </xf>
    <xf numFmtId="175" fontId="1" fillId="56" borderId="58" xfId="51" applyNumberFormat="1" applyFont="1" applyFill="1" applyBorder="1" applyAlignment="1" applyProtection="1">
      <alignment vertical="center"/>
      <protection/>
    </xf>
    <xf numFmtId="175" fontId="1" fillId="57" borderId="33" xfId="0" applyNumberFormat="1" applyFont="1" applyFill="1" applyBorder="1" applyAlignment="1" applyProtection="1">
      <alignment vertical="center"/>
      <protection/>
    </xf>
    <xf numFmtId="174" fontId="1" fillId="54" borderId="69" xfId="51" applyNumberFormat="1" applyFont="1" applyFill="1" applyBorder="1" applyAlignment="1" applyProtection="1">
      <alignment vertical="center"/>
      <protection locked="0"/>
    </xf>
    <xf numFmtId="175" fontId="1" fillId="56" borderId="70" xfId="51" applyNumberFormat="1" applyFont="1" applyFill="1" applyBorder="1" applyAlignment="1" applyProtection="1">
      <alignment vertical="center"/>
      <protection/>
    </xf>
    <xf numFmtId="174" fontId="1" fillId="54" borderId="71" xfId="51" applyNumberFormat="1" applyFont="1" applyFill="1" applyBorder="1" applyAlignment="1" applyProtection="1">
      <alignment vertical="center"/>
      <protection locked="0"/>
    </xf>
    <xf numFmtId="175" fontId="1" fillId="56" borderId="69" xfId="0" applyNumberFormat="1" applyFont="1" applyFill="1" applyBorder="1" applyAlignment="1" applyProtection="1">
      <alignment vertical="center"/>
      <protection/>
    </xf>
    <xf numFmtId="175" fontId="1" fillId="56" borderId="70" xfId="0" applyNumberFormat="1" applyFont="1" applyFill="1" applyBorder="1" applyAlignment="1" applyProtection="1">
      <alignment vertical="center"/>
      <protection/>
    </xf>
    <xf numFmtId="0" fontId="23" fillId="58" borderId="49" xfId="0" applyFont="1" applyFill="1" applyBorder="1" applyAlignment="1" applyProtection="1">
      <alignment horizontal="center" vertical="center"/>
      <protection/>
    </xf>
    <xf numFmtId="0" fontId="2" fillId="59" borderId="24" xfId="0" applyFont="1" applyFill="1" applyBorder="1" applyAlignment="1" applyProtection="1">
      <alignment horizontal="center" vertical="center"/>
      <protection/>
    </xf>
    <xf numFmtId="0" fontId="2" fillId="59" borderId="25" xfId="0" applyFont="1" applyFill="1" applyBorder="1" applyAlignment="1" applyProtection="1">
      <alignment horizontal="center" vertical="center"/>
      <protection/>
    </xf>
    <xf numFmtId="0" fontId="2" fillId="59" borderId="62" xfId="0" applyFont="1" applyFill="1" applyBorder="1" applyAlignment="1" applyProtection="1">
      <alignment horizontal="center" vertical="center"/>
      <protection/>
    </xf>
    <xf numFmtId="0" fontId="23" fillId="58" borderId="72" xfId="0" applyFont="1" applyFill="1" applyBorder="1" applyAlignment="1" applyProtection="1">
      <alignment horizontal="right" vertical="center"/>
      <protection/>
    </xf>
    <xf numFmtId="0" fontId="23" fillId="58" borderId="73" xfId="0" applyFont="1" applyFill="1" applyBorder="1" applyAlignment="1" applyProtection="1">
      <alignment horizontal="right" vertical="center"/>
      <protection/>
    </xf>
    <xf numFmtId="0" fontId="2" fillId="59" borderId="61" xfId="0" applyFont="1" applyFill="1" applyBorder="1" applyAlignment="1" applyProtection="1">
      <alignment horizontal="center" vertical="center"/>
      <protection/>
    </xf>
    <xf numFmtId="0" fontId="2" fillId="59" borderId="59" xfId="0" applyFont="1" applyFill="1" applyBorder="1" applyAlignment="1" applyProtection="1">
      <alignment horizontal="center" vertical="center"/>
      <protection/>
    </xf>
    <xf numFmtId="0" fontId="2" fillId="59" borderId="65" xfId="0" applyFont="1" applyFill="1" applyBorder="1" applyAlignment="1" applyProtection="1">
      <alignment horizontal="center" vertical="center"/>
      <protection/>
    </xf>
    <xf numFmtId="0" fontId="2" fillId="59" borderId="74" xfId="0" applyFont="1" applyFill="1" applyBorder="1" applyAlignment="1" applyProtection="1">
      <alignment horizontal="center" vertical="center"/>
      <protection/>
    </xf>
    <xf numFmtId="0" fontId="23" fillId="58" borderId="75" xfId="0" applyFont="1" applyFill="1" applyBorder="1" applyAlignment="1" applyProtection="1">
      <alignment horizontal="center" vertical="center"/>
      <protection/>
    </xf>
    <xf numFmtId="0" fontId="23" fillId="58" borderId="42" xfId="0" applyFont="1" applyFill="1" applyBorder="1" applyAlignment="1" applyProtection="1">
      <alignment horizontal="center" vertical="center"/>
      <protection/>
    </xf>
    <xf numFmtId="0" fontId="23" fillId="58" borderId="24" xfId="0" applyFont="1" applyFill="1" applyBorder="1" applyAlignment="1" applyProtection="1">
      <alignment horizontal="center" vertical="center"/>
      <protection/>
    </xf>
    <xf numFmtId="0" fontId="23" fillId="58" borderId="25" xfId="0" applyFont="1" applyFill="1" applyBorder="1" applyAlignment="1" applyProtection="1">
      <alignment horizontal="center" vertical="center"/>
      <protection/>
    </xf>
    <xf numFmtId="173" fontId="68" fillId="33" borderId="0" xfId="51" applyNumberFormat="1" applyFont="1" applyFill="1" applyBorder="1" applyAlignment="1" applyProtection="1">
      <alignment vertical="center"/>
      <protection/>
    </xf>
    <xf numFmtId="3" fontId="1" fillId="48" borderId="76" xfId="51" applyNumberFormat="1" applyFont="1" applyFill="1" applyBorder="1" applyAlignment="1" applyProtection="1">
      <alignment vertical="center"/>
      <protection/>
    </xf>
    <xf numFmtId="3" fontId="1" fillId="48" borderId="54" xfId="51" applyNumberFormat="1" applyFont="1" applyFill="1" applyBorder="1" applyAlignment="1" applyProtection="1">
      <alignment vertical="center"/>
      <protection/>
    </xf>
    <xf numFmtId="0" fontId="1" fillId="34" borderId="77" xfId="0" applyFont="1" applyFill="1" applyBorder="1" applyAlignment="1" applyProtection="1">
      <alignment horizontal="center" vertical="center" wrapText="1"/>
      <protection/>
    </xf>
    <xf numFmtId="175" fontId="1" fillId="48" borderId="68" xfId="51" applyNumberFormat="1" applyFont="1" applyFill="1" applyBorder="1" applyAlignment="1" applyProtection="1">
      <alignment vertical="center"/>
      <protection/>
    </xf>
    <xf numFmtId="175" fontId="1" fillId="48" borderId="54" xfId="51" applyNumberFormat="1" applyFont="1" applyFill="1" applyBorder="1" applyAlignment="1" applyProtection="1">
      <alignment vertical="center"/>
      <protection/>
    </xf>
    <xf numFmtId="175" fontId="1" fillId="39" borderId="78" xfId="51" applyNumberFormat="1" applyFont="1" applyFill="1" applyBorder="1" applyAlignment="1" applyProtection="1">
      <alignment vertical="center"/>
      <protection/>
    </xf>
    <xf numFmtId="3" fontId="1" fillId="48" borderId="10" xfId="51" applyNumberFormat="1" applyFont="1" applyFill="1" applyBorder="1" applyAlignment="1" applyProtection="1">
      <alignment vertical="center"/>
      <protection/>
    </xf>
    <xf numFmtId="175" fontId="1" fillId="39" borderId="67" xfId="51" applyNumberFormat="1" applyFont="1" applyFill="1" applyBorder="1" applyAlignment="1" applyProtection="1">
      <alignment vertical="center"/>
      <protection/>
    </xf>
    <xf numFmtId="175" fontId="1" fillId="57" borderId="61" xfId="0" applyNumberFormat="1" applyFont="1" applyFill="1" applyBorder="1" applyAlignment="1" applyProtection="1">
      <alignment vertical="center"/>
      <protection/>
    </xf>
    <xf numFmtId="175" fontId="1" fillId="57" borderId="59" xfId="0" applyNumberFormat="1" applyFont="1" applyFill="1" applyBorder="1" applyAlignment="1" applyProtection="1">
      <alignment vertical="center"/>
      <protection/>
    </xf>
    <xf numFmtId="175" fontId="1" fillId="57" borderId="79" xfId="0" applyNumberFormat="1" applyFont="1" applyFill="1" applyBorder="1" applyAlignment="1" applyProtection="1">
      <alignment vertical="center"/>
      <protection/>
    </xf>
    <xf numFmtId="175" fontId="1" fillId="57" borderId="65" xfId="0" applyNumberFormat="1" applyFont="1" applyFill="1" applyBorder="1" applyAlignment="1" applyProtection="1">
      <alignment vertical="center"/>
      <protection/>
    </xf>
    <xf numFmtId="174" fontId="1" fillId="54" borderId="80" xfId="51" applyNumberFormat="1" applyFont="1" applyFill="1" applyBorder="1" applyAlignment="1" applyProtection="1">
      <alignment vertical="center"/>
      <protection locked="0"/>
    </xf>
    <xf numFmtId="174" fontId="1" fillId="54" borderId="81" xfId="51" applyNumberFormat="1" applyFont="1" applyFill="1" applyBorder="1" applyAlignment="1" applyProtection="1">
      <alignment vertical="center"/>
      <protection locked="0"/>
    </xf>
    <xf numFmtId="1" fontId="1" fillId="54" borderId="82" xfId="51" applyNumberFormat="1" applyFont="1" applyFill="1" applyBorder="1" applyAlignment="1" applyProtection="1">
      <alignment vertical="center"/>
      <protection locked="0"/>
    </xf>
    <xf numFmtId="1" fontId="1" fillId="54" borderId="83" xfId="51" applyNumberFormat="1" applyFont="1" applyFill="1" applyBorder="1" applyAlignment="1" applyProtection="1">
      <alignment vertical="center"/>
      <protection locked="0"/>
    </xf>
    <xf numFmtId="175" fontId="1" fillId="56" borderId="84" xfId="51" applyNumberFormat="1" applyFont="1" applyFill="1" applyBorder="1" applyAlignment="1" applyProtection="1">
      <alignment vertical="center"/>
      <protection/>
    </xf>
    <xf numFmtId="175" fontId="1" fillId="56" borderId="85" xfId="0" applyNumberFormat="1" applyFont="1" applyFill="1" applyBorder="1" applyAlignment="1" applyProtection="1">
      <alignment vertical="center"/>
      <protection/>
    </xf>
    <xf numFmtId="174" fontId="1" fillId="54" borderId="86" xfId="51" applyNumberFormat="1" applyFont="1" applyFill="1" applyBorder="1" applyAlignment="1" applyProtection="1">
      <alignment vertical="center"/>
      <protection locked="0"/>
    </xf>
    <xf numFmtId="174" fontId="1" fillId="54" borderId="87" xfId="51" applyNumberFormat="1" applyFont="1" applyFill="1" applyBorder="1" applyAlignment="1" applyProtection="1">
      <alignment vertical="center"/>
      <protection locked="0"/>
    </xf>
    <xf numFmtId="175" fontId="1" fillId="57" borderId="81" xfId="0" applyNumberFormat="1" applyFont="1" applyFill="1" applyBorder="1" applyAlignment="1" applyProtection="1">
      <alignment vertical="center"/>
      <protection/>
    </xf>
    <xf numFmtId="175" fontId="1" fillId="57" borderId="83" xfId="0" applyNumberFormat="1" applyFont="1" applyFill="1" applyBorder="1" applyAlignment="1" applyProtection="1">
      <alignment vertical="center"/>
      <protection/>
    </xf>
    <xf numFmtId="175" fontId="1" fillId="56" borderId="88" xfId="51" applyNumberFormat="1" applyFont="1" applyFill="1" applyBorder="1" applyAlignment="1" applyProtection="1">
      <alignment vertical="center"/>
      <protection/>
    </xf>
    <xf numFmtId="175" fontId="1" fillId="56" borderId="89" xfId="0" applyNumberFormat="1" applyFont="1" applyFill="1" applyBorder="1" applyAlignment="1" applyProtection="1">
      <alignment vertical="center"/>
      <protection/>
    </xf>
    <xf numFmtId="175" fontId="1" fillId="34" borderId="90" xfId="51" applyNumberFormat="1" applyFont="1" applyFill="1" applyBorder="1" applyAlignment="1" applyProtection="1">
      <alignment vertical="center" wrapText="1"/>
      <protection/>
    </xf>
    <xf numFmtId="175" fontId="1" fillId="34" borderId="91" xfId="51" applyNumberFormat="1" applyFont="1" applyFill="1" applyBorder="1" applyAlignment="1" applyProtection="1">
      <alignment vertical="center" wrapText="1"/>
      <protection/>
    </xf>
    <xf numFmtId="175" fontId="1" fillId="34" borderId="92" xfId="51" applyNumberFormat="1" applyFont="1" applyFill="1" applyBorder="1" applyAlignment="1" applyProtection="1">
      <alignment vertical="center" wrapText="1"/>
      <protection/>
    </xf>
    <xf numFmtId="3" fontId="1" fillId="60" borderId="93" xfId="51" applyNumberFormat="1" applyFont="1" applyFill="1" applyBorder="1" applyAlignment="1" applyProtection="1">
      <alignment vertical="center"/>
      <protection/>
    </xf>
    <xf numFmtId="3" fontId="1" fillId="60" borderId="18" xfId="51" applyNumberFormat="1" applyFont="1" applyFill="1" applyBorder="1" applyAlignment="1" applyProtection="1">
      <alignment vertical="center"/>
      <protection/>
    </xf>
    <xf numFmtId="175" fontId="1" fillId="61" borderId="94" xfId="51" applyNumberFormat="1" applyFont="1" applyFill="1" applyBorder="1" applyAlignment="1" applyProtection="1">
      <alignment vertical="center"/>
      <protection/>
    </xf>
    <xf numFmtId="175" fontId="1" fillId="34" borderId="95" xfId="51" applyNumberFormat="1" applyFont="1" applyFill="1" applyBorder="1" applyAlignment="1" applyProtection="1">
      <alignment vertical="center" wrapText="1"/>
      <protection/>
    </xf>
    <xf numFmtId="174" fontId="1" fillId="54" borderId="96" xfId="51" applyNumberFormat="1" applyFont="1" applyFill="1" applyBorder="1" applyAlignment="1" applyProtection="1">
      <alignment vertical="center"/>
      <protection locked="0"/>
    </xf>
    <xf numFmtId="1" fontId="1" fillId="54" borderId="97" xfId="51" applyNumberFormat="1" applyFont="1" applyFill="1" applyBorder="1" applyAlignment="1" applyProtection="1">
      <alignment vertical="center"/>
      <protection locked="0"/>
    </xf>
    <xf numFmtId="175" fontId="1" fillId="56" borderId="98" xfId="51" applyNumberFormat="1" applyFont="1" applyFill="1" applyBorder="1" applyAlignment="1" applyProtection="1">
      <alignment vertical="center"/>
      <protection/>
    </xf>
    <xf numFmtId="3" fontId="1" fillId="54" borderId="99" xfId="51" applyNumberFormat="1" applyFont="1" applyFill="1" applyBorder="1" applyAlignment="1" applyProtection="1">
      <alignment vertical="center"/>
      <protection locked="0"/>
    </xf>
    <xf numFmtId="175" fontId="1" fillId="56" borderId="98" xfId="0" applyNumberFormat="1" applyFont="1" applyFill="1" applyBorder="1" applyAlignment="1" applyProtection="1">
      <alignment vertical="center"/>
      <protection/>
    </xf>
    <xf numFmtId="175" fontId="1" fillId="57" borderId="80" xfId="0" applyNumberFormat="1" applyFont="1" applyFill="1" applyBorder="1" applyAlignment="1" applyProtection="1">
      <alignment vertical="center"/>
      <protection/>
    </xf>
    <xf numFmtId="175" fontId="1" fillId="57" borderId="100" xfId="0" applyNumberFormat="1" applyFont="1" applyFill="1" applyBorder="1" applyAlignment="1" applyProtection="1">
      <alignment vertical="center"/>
      <protection/>
    </xf>
    <xf numFmtId="175" fontId="1" fillId="57" borderId="82" xfId="0" applyNumberFormat="1" applyFont="1" applyFill="1" applyBorder="1" applyAlignment="1" applyProtection="1">
      <alignment vertical="center"/>
      <protection/>
    </xf>
    <xf numFmtId="175" fontId="1" fillId="57" borderId="97" xfId="0" applyNumberFormat="1" applyFont="1" applyFill="1" applyBorder="1" applyAlignment="1" applyProtection="1">
      <alignment vertical="center"/>
      <protection/>
    </xf>
    <xf numFmtId="175" fontId="1" fillId="56" borderId="101" xfId="0" applyNumberFormat="1" applyFont="1" applyFill="1" applyBorder="1" applyAlignment="1" applyProtection="1">
      <alignment vertical="center"/>
      <protection/>
    </xf>
    <xf numFmtId="175" fontId="1" fillId="56" borderId="102" xfId="0" applyNumberFormat="1" applyFont="1" applyFill="1" applyBorder="1" applyAlignment="1" applyProtection="1">
      <alignment vertical="center"/>
      <protection/>
    </xf>
    <xf numFmtId="175" fontId="1" fillId="56" borderId="96" xfId="0" applyNumberFormat="1" applyFont="1" applyFill="1" applyBorder="1" applyAlignment="1" applyProtection="1">
      <alignment vertical="center"/>
      <protection/>
    </xf>
    <xf numFmtId="0" fontId="2" fillId="62" borderId="103" xfId="0" applyFont="1" applyFill="1" applyBorder="1" applyAlignment="1" applyProtection="1">
      <alignment horizontal="center" vertical="center" wrapText="1"/>
      <protection/>
    </xf>
    <xf numFmtId="0" fontId="1" fillId="39" borderId="51" xfId="0" applyFont="1" applyFill="1" applyBorder="1" applyAlignment="1" applyProtection="1">
      <alignment vertical="center" wrapText="1"/>
      <protection/>
    </xf>
    <xf numFmtId="0" fontId="1" fillId="39" borderId="104" xfId="0" applyFont="1" applyFill="1" applyBorder="1" applyAlignment="1" applyProtection="1">
      <alignment vertical="center" wrapText="1"/>
      <protection/>
    </xf>
    <xf numFmtId="0" fontId="1" fillId="63" borderId="105" xfId="0" applyFont="1" applyFill="1" applyBorder="1" applyAlignment="1" applyProtection="1">
      <alignment vertical="center" wrapText="1"/>
      <protection/>
    </xf>
    <xf numFmtId="0" fontId="1" fillId="39" borderId="106" xfId="0" applyFont="1" applyFill="1" applyBorder="1" applyAlignment="1" applyProtection="1">
      <alignment vertical="center" wrapText="1"/>
      <protection/>
    </xf>
    <xf numFmtId="0" fontId="1" fillId="39" borderId="107" xfId="0" applyFont="1" applyFill="1" applyBorder="1" applyAlignment="1" applyProtection="1">
      <alignment vertical="center" wrapText="1"/>
      <protection/>
    </xf>
    <xf numFmtId="0" fontId="2" fillId="34" borderId="108" xfId="0" applyFont="1" applyFill="1" applyBorder="1" applyAlignment="1" applyProtection="1">
      <alignment vertical="center" wrapText="1"/>
      <protection/>
    </xf>
    <xf numFmtId="1" fontId="2" fillId="34" borderId="109" xfId="0" applyNumberFormat="1" applyFont="1" applyFill="1" applyBorder="1" applyAlignment="1" applyProtection="1">
      <alignment horizontal="center" vertical="center" wrapText="1"/>
      <protection/>
    </xf>
    <xf numFmtId="0" fontId="0" fillId="64" borderId="110" xfId="0" applyFill="1" applyBorder="1" applyAlignment="1" applyProtection="1">
      <alignment vertical="center"/>
      <protection/>
    </xf>
    <xf numFmtId="0" fontId="0" fillId="64" borderId="105" xfId="0" applyFill="1" applyBorder="1" applyAlignment="1" applyProtection="1">
      <alignment vertical="center"/>
      <protection/>
    </xf>
    <xf numFmtId="173" fontId="1" fillId="64" borderId="111" xfId="51" applyNumberFormat="1" applyFont="1" applyFill="1" applyBorder="1" applyAlignment="1" applyProtection="1">
      <alignment vertical="center"/>
      <protection/>
    </xf>
    <xf numFmtId="173" fontId="1" fillId="64" borderId="112" xfId="51" applyNumberFormat="1" applyFont="1" applyFill="1" applyBorder="1" applyAlignment="1" applyProtection="1">
      <alignment vertical="center"/>
      <protection/>
    </xf>
    <xf numFmtId="173" fontId="1" fillId="64" borderId="111" xfId="51" applyNumberFormat="1" applyFont="1" applyFill="1" applyBorder="1" applyAlignment="1" applyProtection="1">
      <alignment horizontal="right" vertical="center"/>
      <protection/>
    </xf>
    <xf numFmtId="173" fontId="19" fillId="64" borderId="113" xfId="51" applyNumberFormat="1" applyFont="1" applyFill="1" applyBorder="1" applyAlignment="1" applyProtection="1">
      <alignment vertical="center"/>
      <protection/>
    </xf>
    <xf numFmtId="42" fontId="19" fillId="51" borderId="25" xfId="0" applyNumberFormat="1" applyFont="1" applyFill="1" applyBorder="1" applyAlignment="1" applyProtection="1">
      <alignment vertical="center"/>
      <protection/>
    </xf>
    <xf numFmtId="0" fontId="27" fillId="51" borderId="75" xfId="0" applyFont="1" applyFill="1" applyBorder="1" applyAlignment="1" applyProtection="1">
      <alignment horizontal="center" vertical="center" wrapText="1"/>
      <protection/>
    </xf>
    <xf numFmtId="0" fontId="27" fillId="65" borderId="42" xfId="0" applyFont="1" applyFill="1" applyBorder="1" applyAlignment="1" applyProtection="1">
      <alignment horizontal="center" vertical="center" wrapText="1"/>
      <protection/>
    </xf>
    <xf numFmtId="0" fontId="23" fillId="51" borderId="114" xfId="0" applyFont="1" applyFill="1" applyBorder="1" applyAlignment="1" applyProtection="1">
      <alignment vertical="center"/>
      <protection/>
    </xf>
    <xf numFmtId="42" fontId="19" fillId="59" borderId="115" xfId="0" applyNumberFormat="1" applyFont="1" applyFill="1" applyBorder="1" applyAlignment="1" applyProtection="1">
      <alignment vertical="center"/>
      <protection/>
    </xf>
    <xf numFmtId="9" fontId="23" fillId="58" borderId="25" xfId="56" applyFont="1" applyFill="1" applyBorder="1" applyAlignment="1" applyProtection="1">
      <alignment horizontal="center" vertical="center"/>
      <protection/>
    </xf>
    <xf numFmtId="0" fontId="2" fillId="40" borderId="19" xfId="0" applyFont="1" applyFill="1" applyBorder="1" applyAlignment="1" applyProtection="1">
      <alignment horizontal="center" vertical="center" wrapText="1"/>
      <protection/>
    </xf>
    <xf numFmtId="193" fontId="0" fillId="0" borderId="0" xfId="51" applyNumberFormat="1" applyAlignment="1">
      <alignment/>
    </xf>
    <xf numFmtId="193" fontId="0" fillId="0" borderId="0" xfId="51" applyNumberFormat="1" applyAlignment="1" applyProtection="1">
      <alignment vertical="center"/>
      <protection/>
    </xf>
    <xf numFmtId="0" fontId="18" fillId="16" borderId="54" xfId="0" applyFont="1" applyFill="1" applyBorder="1" applyAlignment="1">
      <alignment horizontal="center" vertical="center"/>
    </xf>
    <xf numFmtId="0" fontId="18" fillId="16" borderId="26" xfId="0" applyFont="1" applyFill="1" applyBorder="1" applyAlignment="1">
      <alignment horizontal="center" vertical="center" wrapText="1"/>
    </xf>
    <xf numFmtId="179" fontId="6" fillId="54" borderId="54" xfId="0" applyNumberFormat="1" applyFont="1" applyFill="1" applyBorder="1" applyAlignment="1">
      <alignment/>
    </xf>
    <xf numFmtId="179" fontId="6" fillId="54" borderId="26" xfId="0" applyNumberFormat="1" applyFont="1" applyFill="1" applyBorder="1" applyAlignment="1">
      <alignment/>
    </xf>
    <xf numFmtId="0" fontId="0" fillId="66" borderId="54" xfId="0" applyFill="1" applyBorder="1" applyAlignment="1">
      <alignment/>
    </xf>
    <xf numFmtId="179" fontId="0" fillId="66" borderId="26" xfId="0" applyNumberFormat="1" applyFill="1" applyBorder="1" applyAlignment="1">
      <alignment/>
    </xf>
    <xf numFmtId="178" fontId="0" fillId="66" borderId="26" xfId="49" applyNumberFormat="1" applyFill="1" applyBorder="1" applyAlignment="1">
      <alignment/>
    </xf>
    <xf numFmtId="179" fontId="6" fillId="54" borderId="0" xfId="0" applyNumberFormat="1" applyFont="1" applyFill="1" applyBorder="1" applyAlignment="1">
      <alignment/>
    </xf>
    <xf numFmtId="6" fontId="0" fillId="0" borderId="0" xfId="0" applyNumberFormat="1" applyAlignment="1">
      <alignment/>
    </xf>
    <xf numFmtId="2" fontId="69" fillId="0" borderId="0" xfId="56" applyNumberFormat="1" applyFont="1" applyAlignment="1">
      <alignment horizontal="center"/>
    </xf>
    <xf numFmtId="0" fontId="18" fillId="16" borderId="26" xfId="0" applyFont="1" applyFill="1" applyBorder="1" applyAlignment="1">
      <alignment horizontal="center" vertical="center"/>
    </xf>
    <xf numFmtId="0" fontId="0" fillId="66" borderId="26" xfId="0" applyFill="1" applyBorder="1" applyAlignment="1">
      <alignment/>
    </xf>
    <xf numFmtId="179" fontId="28" fillId="66" borderId="26" xfId="0" applyNumberFormat="1" applyFont="1" applyFill="1" applyBorder="1" applyAlignment="1">
      <alignment/>
    </xf>
    <xf numFmtId="179" fontId="1" fillId="0" borderId="0" xfId="0" applyNumberFormat="1" applyFont="1" applyAlignment="1" applyProtection="1">
      <alignment vertical="center"/>
      <protection/>
    </xf>
    <xf numFmtId="182" fontId="21" fillId="54" borderId="0" xfId="0" applyNumberFormat="1" applyFont="1" applyFill="1" applyAlignment="1" applyProtection="1">
      <alignment vertical="center"/>
      <protection/>
    </xf>
    <xf numFmtId="0" fontId="0" fillId="54" borderId="0" xfId="0" applyFill="1" applyAlignment="1">
      <alignment/>
    </xf>
    <xf numFmtId="0" fontId="0" fillId="54" borderId="26" xfId="0" applyFill="1" applyBorder="1" applyAlignment="1">
      <alignment/>
    </xf>
    <xf numFmtId="0" fontId="0" fillId="54" borderId="26" xfId="0" applyFill="1" applyBorder="1" applyAlignment="1">
      <alignment horizontal="center"/>
    </xf>
    <xf numFmtId="0" fontId="0" fillId="54" borderId="0" xfId="0" applyFill="1" applyAlignment="1">
      <alignment horizontal="center"/>
    </xf>
    <xf numFmtId="0" fontId="18" fillId="8" borderId="26" xfId="0" applyFont="1" applyFill="1" applyBorder="1" applyAlignment="1">
      <alignment horizontal="center" vertical="center"/>
    </xf>
    <xf numFmtId="0" fontId="0" fillId="54" borderId="0" xfId="0" applyFill="1" applyAlignment="1">
      <alignment vertical="center"/>
    </xf>
    <xf numFmtId="0" fontId="1" fillId="1" borderId="26" xfId="0" applyFont="1" applyFill="1" applyBorder="1" applyAlignment="1" applyProtection="1">
      <alignment vertical="center"/>
      <protection/>
    </xf>
    <xf numFmtId="0" fontId="29" fillId="40" borderId="116" xfId="0" applyFont="1" applyFill="1" applyBorder="1" applyAlignment="1" applyProtection="1">
      <alignment horizontal="center" vertical="center" wrapText="1"/>
      <protection/>
    </xf>
    <xf numFmtId="0" fontId="29" fillId="40" borderId="117" xfId="0" applyFont="1" applyFill="1" applyBorder="1" applyAlignment="1" applyProtection="1">
      <alignment horizontal="center" vertical="center" wrapText="1"/>
      <protection/>
    </xf>
    <xf numFmtId="0" fontId="29" fillId="40" borderId="118" xfId="0" applyFont="1" applyFill="1" applyBorder="1" applyAlignment="1" applyProtection="1">
      <alignment horizontal="center" vertical="center" wrapText="1"/>
      <protection/>
    </xf>
    <xf numFmtId="0" fontId="29" fillId="40" borderId="119" xfId="0" applyFont="1" applyFill="1" applyBorder="1" applyAlignment="1" applyProtection="1">
      <alignment horizontal="center" vertical="center" wrapText="1"/>
      <protection/>
    </xf>
    <xf numFmtId="0" fontId="29" fillId="40" borderId="120" xfId="0" applyFont="1" applyFill="1" applyBorder="1" applyAlignment="1" applyProtection="1">
      <alignment horizontal="center" vertical="center" wrapText="1"/>
      <protection/>
    </xf>
    <xf numFmtId="193" fontId="27" fillId="54" borderId="26" xfId="51" applyNumberFormat="1" applyFont="1" applyFill="1" applyBorder="1" applyAlignment="1" applyProtection="1">
      <alignment vertical="center"/>
      <protection/>
    </xf>
    <xf numFmtId="194" fontId="28" fillId="54" borderId="59" xfId="49" applyNumberFormat="1" applyFont="1" applyFill="1" applyBorder="1" applyAlignment="1" applyProtection="1">
      <alignment vertical="center"/>
      <protection/>
    </xf>
    <xf numFmtId="3" fontId="23" fillId="0" borderId="26" xfId="0" applyNumberFormat="1" applyFont="1" applyBorder="1" applyAlignment="1" applyProtection="1">
      <alignment vertical="center"/>
      <protection/>
    </xf>
    <xf numFmtId="0" fontId="8" fillId="0" borderId="16"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1" fontId="1" fillId="34" borderId="121" xfId="0" applyNumberFormat="1" applyFont="1" applyFill="1" applyBorder="1" applyAlignment="1" applyProtection="1">
      <alignment horizontal="center" vertical="center" wrapText="1"/>
      <protection/>
    </xf>
    <xf numFmtId="0" fontId="1" fillId="34" borderId="122" xfId="0" applyFont="1" applyFill="1" applyBorder="1" applyAlignment="1" applyProtection="1">
      <alignment horizontal="center" vertical="center" wrapText="1"/>
      <protection/>
    </xf>
    <xf numFmtId="0" fontId="1" fillId="34" borderId="123" xfId="0" applyFont="1" applyFill="1" applyBorder="1" applyAlignment="1" applyProtection="1">
      <alignment horizontal="center" vertical="center" wrapText="1"/>
      <protection/>
    </xf>
    <xf numFmtId="1" fontId="1" fillId="34" borderId="122" xfId="0" applyNumberFormat="1" applyFont="1" applyFill="1" applyBorder="1" applyAlignment="1" applyProtection="1">
      <alignment horizontal="center" vertical="center" wrapText="1"/>
      <protection/>
    </xf>
    <xf numFmtId="0" fontId="8" fillId="34" borderId="124" xfId="0" applyFont="1" applyFill="1" applyBorder="1" applyAlignment="1" applyProtection="1">
      <alignment horizontal="center" vertical="center" wrapText="1"/>
      <protection/>
    </xf>
    <xf numFmtId="0" fontId="8" fillId="34" borderId="125" xfId="0" applyFont="1" applyFill="1" applyBorder="1" applyAlignment="1" applyProtection="1">
      <alignment horizontal="center" vertical="center" wrapText="1"/>
      <protection/>
    </xf>
    <xf numFmtId="0" fontId="8" fillId="34" borderId="126" xfId="0" applyFont="1" applyFill="1" applyBorder="1" applyAlignment="1" applyProtection="1">
      <alignment horizontal="center" vertical="center" wrapText="1"/>
      <protection/>
    </xf>
    <xf numFmtId="0" fontId="8" fillId="37" borderId="127" xfId="0" applyFont="1" applyFill="1" applyBorder="1" applyAlignment="1" applyProtection="1">
      <alignment horizontal="center" vertical="center" wrapText="1"/>
      <protection/>
    </xf>
    <xf numFmtId="0" fontId="8" fillId="37" borderId="128" xfId="0" applyFont="1" applyFill="1" applyBorder="1" applyAlignment="1" applyProtection="1">
      <alignment horizontal="center" vertical="center" wrapText="1"/>
      <protection/>
    </xf>
    <xf numFmtId="0" fontId="2" fillId="40" borderId="129" xfId="0" applyFont="1" applyFill="1" applyBorder="1" applyAlignment="1" applyProtection="1">
      <alignment horizontal="center" vertical="center" wrapText="1"/>
      <protection/>
    </xf>
    <xf numFmtId="0" fontId="2" fillId="40" borderId="130" xfId="0" applyFont="1" applyFill="1" applyBorder="1" applyAlignment="1" applyProtection="1">
      <alignment horizontal="center" vertical="center" wrapText="1"/>
      <protection/>
    </xf>
    <xf numFmtId="0" fontId="2" fillId="40" borderId="131" xfId="0" applyFont="1" applyFill="1" applyBorder="1" applyAlignment="1" applyProtection="1">
      <alignment horizontal="center" vertical="center" wrapText="1"/>
      <protection/>
    </xf>
    <xf numFmtId="0" fontId="2" fillId="40" borderId="31" xfId="0" applyFont="1" applyFill="1" applyBorder="1" applyAlignment="1" applyProtection="1">
      <alignment horizontal="center" vertical="center" wrapText="1"/>
      <protection/>
    </xf>
    <xf numFmtId="0" fontId="2" fillId="40" borderId="27" xfId="0" applyFont="1" applyFill="1" applyBorder="1" applyAlignment="1" applyProtection="1">
      <alignment horizontal="center" vertical="center" wrapText="1"/>
      <protection/>
    </xf>
    <xf numFmtId="0" fontId="2" fillId="40" borderId="71" xfId="0" applyFont="1" applyFill="1" applyBorder="1" applyAlignment="1" applyProtection="1">
      <alignment horizontal="center" vertical="center" wrapText="1"/>
      <protection/>
    </xf>
    <xf numFmtId="0" fontId="2" fillId="40" borderId="69" xfId="0" applyFont="1" applyFill="1" applyBorder="1" applyAlignment="1" applyProtection="1">
      <alignment horizontal="center" vertical="center" wrapText="1"/>
      <protection/>
    </xf>
    <xf numFmtId="0" fontId="2" fillId="40" borderId="70" xfId="0" applyFont="1" applyFill="1" applyBorder="1" applyAlignment="1" applyProtection="1">
      <alignment horizontal="center" vertical="center" wrapText="1"/>
      <protection/>
    </xf>
    <xf numFmtId="175" fontId="1" fillId="54" borderId="132" xfId="51" applyNumberFormat="1" applyFont="1" applyFill="1" applyBorder="1" applyAlignment="1" applyProtection="1">
      <alignment horizontal="center" vertical="center"/>
      <protection/>
    </xf>
    <xf numFmtId="175" fontId="1" fillId="54" borderId="133" xfId="51" applyNumberFormat="1" applyFont="1" applyFill="1" applyBorder="1" applyAlignment="1" applyProtection="1">
      <alignment horizontal="center" vertical="center"/>
      <protection/>
    </xf>
    <xf numFmtId="1" fontId="1" fillId="54" borderId="134" xfId="51" applyNumberFormat="1" applyFont="1" applyFill="1" applyBorder="1" applyAlignment="1" applyProtection="1">
      <alignment horizontal="center" vertical="center"/>
      <protection locked="0"/>
    </xf>
    <xf numFmtId="1" fontId="1" fillId="54" borderId="54" xfId="51" applyNumberFormat="1" applyFont="1" applyFill="1" applyBorder="1" applyAlignment="1" applyProtection="1">
      <alignment horizontal="center" vertical="center"/>
      <protection locked="0"/>
    </xf>
    <xf numFmtId="0" fontId="29" fillId="34" borderId="135" xfId="0" applyFont="1" applyFill="1" applyBorder="1" applyAlignment="1" applyProtection="1">
      <alignment horizontal="center" vertical="center" wrapText="1"/>
      <protection/>
    </xf>
    <xf numFmtId="0" fontId="29" fillId="34" borderId="136" xfId="0" applyFont="1" applyFill="1" applyBorder="1" applyAlignment="1" applyProtection="1">
      <alignment horizontal="center" vertical="center" wrapText="1"/>
      <protection/>
    </xf>
    <xf numFmtId="0" fontId="29" fillId="34" borderId="137" xfId="0" applyFont="1" applyFill="1" applyBorder="1" applyAlignment="1" applyProtection="1">
      <alignment horizontal="center" vertical="center" wrapText="1"/>
      <protection/>
    </xf>
    <xf numFmtId="0" fontId="1" fillId="34" borderId="138" xfId="0" applyFont="1" applyFill="1" applyBorder="1" applyAlignment="1" applyProtection="1">
      <alignment horizontal="center" vertical="center" wrapText="1"/>
      <protection/>
    </xf>
    <xf numFmtId="0" fontId="1" fillId="39" borderId="71" xfId="0" applyFont="1" applyFill="1" applyBorder="1" applyAlignment="1" applyProtection="1">
      <alignment horizontal="center" vertical="center" wrapText="1"/>
      <protection/>
    </xf>
    <xf numFmtId="0" fontId="1" fillId="39" borderId="69" xfId="0" applyFont="1" applyFill="1" applyBorder="1" applyAlignment="1" applyProtection="1">
      <alignment horizontal="center" vertical="center" wrapText="1"/>
      <protection/>
    </xf>
    <xf numFmtId="0" fontId="1" fillId="39" borderId="70" xfId="0" applyFont="1" applyFill="1" applyBorder="1" applyAlignment="1" applyProtection="1">
      <alignment horizontal="center" vertical="center" wrapText="1"/>
      <protection/>
    </xf>
    <xf numFmtId="0" fontId="2" fillId="67" borderId="139" xfId="0" applyFont="1" applyFill="1" applyBorder="1" applyAlignment="1" applyProtection="1">
      <alignment horizontal="center" vertical="center" wrapText="1"/>
      <protection/>
    </xf>
    <xf numFmtId="0" fontId="2" fillId="67" borderId="140" xfId="0" applyFont="1" applyFill="1" applyBorder="1" applyAlignment="1" applyProtection="1">
      <alignment horizontal="center" vertical="center" wrapText="1"/>
      <protection/>
    </xf>
    <xf numFmtId="0" fontId="2" fillId="67" borderId="141" xfId="0" applyFont="1" applyFill="1" applyBorder="1" applyAlignment="1" applyProtection="1">
      <alignment horizontal="center" vertical="center" wrapText="1"/>
      <protection/>
    </xf>
    <xf numFmtId="0" fontId="2" fillId="37" borderId="121" xfId="0" applyFont="1" applyFill="1" applyBorder="1" applyAlignment="1" applyProtection="1">
      <alignment horizontal="center" vertical="center" wrapText="1"/>
      <protection/>
    </xf>
    <xf numFmtId="0" fontId="2" fillId="37" borderId="122" xfId="0" applyFont="1" applyFill="1" applyBorder="1" applyAlignment="1" applyProtection="1">
      <alignment horizontal="center" vertical="center" wrapText="1"/>
      <protection/>
    </xf>
    <xf numFmtId="0" fontId="2" fillId="37" borderId="123" xfId="0" applyFont="1" applyFill="1" applyBorder="1" applyAlignment="1" applyProtection="1">
      <alignment horizontal="center" vertical="center" wrapText="1"/>
      <protection/>
    </xf>
    <xf numFmtId="175" fontId="1" fillId="56" borderId="101" xfId="51" applyNumberFormat="1" applyFont="1" applyFill="1" applyBorder="1" applyAlignment="1" applyProtection="1">
      <alignment horizontal="center" vertical="center"/>
      <protection/>
    </xf>
    <xf numFmtId="175" fontId="1" fillId="56" borderId="142" xfId="51" applyNumberFormat="1" applyFont="1" applyFill="1" applyBorder="1" applyAlignment="1" applyProtection="1">
      <alignment horizontal="center" vertical="center"/>
      <protection/>
    </xf>
    <xf numFmtId="0" fontId="2" fillId="58" borderId="52" xfId="0" applyFont="1" applyFill="1" applyBorder="1" applyAlignment="1" applyProtection="1">
      <alignment horizontal="center" vertical="center"/>
      <protection/>
    </xf>
    <xf numFmtId="0" fontId="2" fillId="58" borderId="49" xfId="0" applyFont="1" applyFill="1" applyBorder="1" applyAlignment="1" applyProtection="1">
      <alignment horizontal="center" vertical="center"/>
      <protection/>
    </xf>
    <xf numFmtId="0" fontId="23" fillId="58" borderId="52" xfId="0" applyFont="1" applyFill="1" applyBorder="1" applyAlignment="1" applyProtection="1">
      <alignment horizontal="center" vertical="center"/>
      <protection/>
    </xf>
    <xf numFmtId="0" fontId="23" fillId="58" borderId="24" xfId="0" applyFont="1" applyFill="1" applyBorder="1" applyAlignment="1" applyProtection="1">
      <alignment horizontal="center" vertical="center"/>
      <protection/>
    </xf>
    <xf numFmtId="0" fontId="29" fillId="40" borderId="143" xfId="0" applyFont="1" applyFill="1" applyBorder="1" applyAlignment="1" applyProtection="1">
      <alignment horizontal="center" vertical="center" wrapText="1"/>
      <protection/>
    </xf>
    <xf numFmtId="0" fontId="29" fillId="40" borderId="144" xfId="0" applyFont="1" applyFill="1" applyBorder="1" applyAlignment="1" applyProtection="1">
      <alignment horizontal="center" vertical="center" wrapText="1"/>
      <protection/>
    </xf>
    <xf numFmtId="0" fontId="29" fillId="40" borderId="139" xfId="0" applyFont="1" applyFill="1" applyBorder="1" applyAlignment="1" applyProtection="1">
      <alignment horizontal="center" vertical="center" wrapText="1"/>
      <protection/>
    </xf>
    <xf numFmtId="0" fontId="29" fillId="40" borderId="141" xfId="0" applyFont="1" applyFill="1" applyBorder="1" applyAlignment="1" applyProtection="1">
      <alignment horizontal="center" vertical="center" wrapText="1"/>
      <protection/>
    </xf>
    <xf numFmtId="0" fontId="29" fillId="37" borderId="145" xfId="0" applyFont="1" applyFill="1" applyBorder="1" applyAlignment="1" applyProtection="1">
      <alignment horizontal="center" vertical="center" wrapText="1"/>
      <protection/>
    </xf>
    <xf numFmtId="0" fontId="29" fillId="37" borderId="146" xfId="0" applyFont="1" applyFill="1" applyBorder="1" applyAlignment="1" applyProtection="1">
      <alignment horizontal="center" vertical="center" wrapText="1"/>
      <protection/>
    </xf>
    <xf numFmtId="0" fontId="29" fillId="37" borderId="147" xfId="0" applyFont="1" applyFill="1" applyBorder="1" applyAlignment="1" applyProtection="1">
      <alignment horizontal="center" vertical="center" wrapText="1"/>
      <protection/>
    </xf>
    <xf numFmtId="0" fontId="2" fillId="68" borderId="28" xfId="0" applyFont="1" applyFill="1" applyBorder="1" applyAlignment="1" applyProtection="1">
      <alignment horizontal="center" vertical="center" wrapText="1"/>
      <protection/>
    </xf>
    <xf numFmtId="0" fontId="2" fillId="68" borderId="54" xfId="0" applyFont="1" applyFill="1" applyBorder="1" applyAlignment="1" applyProtection="1">
      <alignment horizontal="center" vertical="center" wrapText="1"/>
      <protection/>
    </xf>
    <xf numFmtId="0" fontId="2" fillId="68" borderId="74" xfId="0" applyFont="1" applyFill="1" applyBorder="1" applyAlignment="1" applyProtection="1">
      <alignment horizontal="center" vertical="center"/>
      <protection/>
    </xf>
    <xf numFmtId="0" fontId="2" fillId="68" borderId="147" xfId="0" applyFont="1" applyFill="1" applyBorder="1" applyAlignment="1" applyProtection="1">
      <alignment horizontal="center" vertical="center"/>
      <protection/>
    </xf>
    <xf numFmtId="0" fontId="2" fillId="68" borderId="146" xfId="0" applyFont="1" applyFill="1" applyBorder="1" applyAlignment="1" applyProtection="1">
      <alignment horizontal="center" vertical="center"/>
      <protection/>
    </xf>
    <xf numFmtId="0" fontId="2" fillId="68" borderId="26" xfId="0" applyFont="1" applyFill="1" applyBorder="1" applyAlignment="1" applyProtection="1">
      <alignment horizontal="center" vertical="center" wrapText="1"/>
      <protection/>
    </xf>
    <xf numFmtId="0" fontId="2" fillId="69" borderId="28" xfId="0" applyFont="1" applyFill="1" applyBorder="1" applyAlignment="1" applyProtection="1">
      <alignment horizontal="center" vertical="center"/>
      <protection/>
    </xf>
    <xf numFmtId="0" fontId="2" fillId="69" borderId="54" xfId="0" applyFont="1" applyFill="1" applyBorder="1" applyAlignment="1" applyProtection="1">
      <alignment horizontal="center" vertical="center"/>
      <protection/>
    </xf>
    <xf numFmtId="0" fontId="2" fillId="55" borderId="28" xfId="0" applyFont="1" applyFill="1" applyBorder="1" applyAlignment="1" applyProtection="1">
      <alignment horizontal="center" vertical="center"/>
      <protection/>
    </xf>
    <xf numFmtId="0" fontId="2" fillId="55" borderId="56" xfId="0" applyFont="1" applyFill="1" applyBorder="1" applyAlignment="1" applyProtection="1">
      <alignment horizontal="center" vertical="center"/>
      <protection/>
    </xf>
    <xf numFmtId="0" fontId="2" fillId="55" borderId="54" xfId="0" applyFont="1" applyFill="1" applyBorder="1" applyAlignment="1" applyProtection="1">
      <alignment horizontal="center" vertical="center"/>
      <protection/>
    </xf>
    <xf numFmtId="179" fontId="1" fillId="41" borderId="17" xfId="0" applyNumberFormat="1" applyFont="1" applyFill="1" applyBorder="1" applyAlignment="1">
      <alignment horizontal="left"/>
    </xf>
    <xf numFmtId="179" fontId="1" fillId="41" borderId="18" xfId="0" applyNumberFormat="1" applyFont="1" applyFill="1" applyBorder="1" applyAlignment="1">
      <alignment horizontal="left"/>
    </xf>
    <xf numFmtId="179" fontId="6" fillId="41" borderId="17" xfId="0" applyNumberFormat="1" applyFont="1" applyFill="1" applyBorder="1" applyAlignment="1">
      <alignment horizontal="left"/>
    </xf>
    <xf numFmtId="179" fontId="6" fillId="41" borderId="18" xfId="0" applyNumberFormat="1" applyFont="1" applyFill="1" applyBorder="1" applyAlignment="1">
      <alignment horizontal="left"/>
    </xf>
    <xf numFmtId="173" fontId="4" fillId="70" borderId="148" xfId="51" applyNumberFormat="1" applyFont="1" applyFill="1" applyBorder="1" applyAlignment="1" applyProtection="1">
      <alignment horizontal="center" vertical="center"/>
      <protection/>
    </xf>
    <xf numFmtId="173" fontId="4" fillId="70" borderId="104" xfId="51" applyNumberFormat="1" applyFont="1" applyFill="1" applyBorder="1" applyAlignment="1" applyProtection="1">
      <alignment horizontal="center" vertical="center"/>
      <protection/>
    </xf>
    <xf numFmtId="173" fontId="4" fillId="70" borderId="149" xfId="51" applyNumberFormat="1" applyFont="1" applyFill="1" applyBorder="1" applyAlignment="1" applyProtection="1">
      <alignment horizontal="center" vertical="center"/>
      <protection/>
    </xf>
    <xf numFmtId="0" fontId="1" fillId="71" borderId="17" xfId="0" applyFont="1" applyFill="1" applyBorder="1" applyAlignment="1" applyProtection="1">
      <alignment horizontal="center" vertical="center"/>
      <protection/>
    </xf>
    <xf numFmtId="0" fontId="1" fillId="71" borderId="56" xfId="0" applyFont="1" applyFill="1" applyBorder="1" applyAlignment="1" applyProtection="1">
      <alignment horizontal="center" vertical="center"/>
      <protection/>
    </xf>
    <xf numFmtId="0" fontId="1" fillId="71" borderId="18" xfId="0" applyFont="1" applyFill="1" applyBorder="1" applyAlignment="1" applyProtection="1">
      <alignment horizontal="center" vertical="center"/>
      <protection/>
    </xf>
    <xf numFmtId="0" fontId="4" fillId="71" borderId="17" xfId="0" applyFont="1" applyFill="1" applyBorder="1" applyAlignment="1" applyProtection="1">
      <alignment horizontal="left" vertical="center"/>
      <protection/>
    </xf>
    <xf numFmtId="0" fontId="4" fillId="71" borderId="18" xfId="0" applyFont="1" applyFill="1" applyBorder="1" applyAlignment="1" applyProtection="1">
      <alignment horizontal="left" vertical="center"/>
      <protection/>
    </xf>
    <xf numFmtId="0" fontId="4" fillId="51" borderId="150" xfId="0" applyFont="1" applyFill="1" applyBorder="1" applyAlignment="1">
      <alignment vertical="center"/>
    </xf>
    <xf numFmtId="0" fontId="4" fillId="51" borderId="142" xfId="0" applyFont="1" applyFill="1" applyBorder="1" applyAlignment="1">
      <alignment vertical="center"/>
    </xf>
    <xf numFmtId="0" fontId="24" fillId="67" borderId="121" xfId="0" applyFont="1" applyFill="1" applyBorder="1" applyAlignment="1" applyProtection="1">
      <alignment horizontal="center" vertical="center" wrapText="1"/>
      <protection/>
    </xf>
    <xf numFmtId="0" fontId="24" fillId="67" borderId="122" xfId="0" applyFont="1" applyFill="1" applyBorder="1" applyAlignment="1" applyProtection="1">
      <alignment horizontal="center" vertical="center" wrapText="1"/>
      <protection/>
    </xf>
    <xf numFmtId="0" fontId="24" fillId="67" borderId="123" xfId="0" applyFont="1" applyFill="1" applyBorder="1" applyAlignment="1" applyProtection="1">
      <alignment horizontal="center" vertical="center" wrapText="1"/>
      <protection/>
    </xf>
    <xf numFmtId="179" fontId="2" fillId="46" borderId="17" xfId="0" applyNumberFormat="1" applyFont="1" applyFill="1" applyBorder="1" applyAlignment="1">
      <alignment horizontal="left"/>
    </xf>
    <xf numFmtId="179" fontId="2" fillId="46" borderId="18" xfId="0" applyNumberFormat="1" applyFont="1" applyFill="1" applyBorder="1" applyAlignment="1">
      <alignment horizontal="left"/>
    </xf>
    <xf numFmtId="0" fontId="1" fillId="41" borderId="17" xfId="0" applyFont="1" applyFill="1" applyBorder="1" applyAlignment="1">
      <alignment horizontal="left"/>
    </xf>
    <xf numFmtId="0" fontId="1" fillId="41" borderId="18" xfId="0" applyFont="1" applyFill="1" applyBorder="1" applyAlignment="1">
      <alignment horizontal="left"/>
    </xf>
    <xf numFmtId="0" fontId="4" fillId="52" borderId="0" xfId="0" applyFont="1" applyFill="1" applyBorder="1" applyAlignment="1" applyProtection="1">
      <alignment vertical="center"/>
      <protection/>
    </xf>
    <xf numFmtId="173" fontId="4" fillId="72" borderId="151" xfId="51" applyNumberFormat="1" applyFont="1" applyFill="1" applyBorder="1" applyAlignment="1" applyProtection="1">
      <alignment horizontal="center" vertical="center"/>
      <protection/>
    </xf>
    <xf numFmtId="173" fontId="4" fillId="72" borderId="106" xfId="51" applyNumberFormat="1" applyFont="1" applyFill="1" applyBorder="1" applyAlignment="1" applyProtection="1">
      <alignment horizontal="center" vertical="center"/>
      <protection/>
    </xf>
    <xf numFmtId="173" fontId="4" fillId="72" borderId="152" xfId="51" applyNumberFormat="1" applyFont="1" applyFill="1" applyBorder="1" applyAlignment="1" applyProtection="1">
      <alignment horizontal="center" vertical="center"/>
      <protection/>
    </xf>
    <xf numFmtId="179" fontId="2" fillId="71" borderId="17" xfId="0" applyNumberFormat="1" applyFont="1" applyFill="1" applyBorder="1" applyAlignment="1">
      <alignment horizontal="left"/>
    </xf>
    <xf numFmtId="179" fontId="2" fillId="71" borderId="18" xfId="0" applyNumberFormat="1" applyFont="1" applyFill="1" applyBorder="1" applyAlignment="1">
      <alignment horizontal="left"/>
    </xf>
    <xf numFmtId="0" fontId="18"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8" fillId="34" borderId="28" xfId="0" applyFont="1" applyFill="1" applyBorder="1" applyAlignment="1" applyProtection="1">
      <alignment horizontal="center" vertical="center"/>
      <protection/>
    </xf>
    <xf numFmtId="0" fontId="8" fillId="34" borderId="54" xfId="0" applyFont="1" applyFill="1" applyBorder="1" applyAlignment="1" applyProtection="1">
      <alignment horizontal="center" vertical="center"/>
      <protection/>
    </xf>
    <xf numFmtId="0" fontId="4" fillId="35" borderId="153"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0" fontId="4" fillId="40" borderId="13" xfId="0" applyFont="1" applyFill="1" applyBorder="1" applyAlignment="1" applyProtection="1">
      <alignment vertical="center"/>
      <protection/>
    </xf>
    <xf numFmtId="0" fontId="4" fillId="36" borderId="44" xfId="0" applyFont="1" applyFill="1" applyBorder="1" applyAlignment="1" applyProtection="1">
      <alignment vertical="center"/>
      <protection/>
    </xf>
    <xf numFmtId="0" fontId="4" fillId="36" borderId="20" xfId="0" applyFont="1" applyFill="1" applyBorder="1" applyAlignment="1" applyProtection="1">
      <alignment vertical="center"/>
      <protection/>
    </xf>
    <xf numFmtId="0" fontId="4" fillId="46" borderId="17" xfId="0" applyFont="1" applyFill="1" applyBorder="1" applyAlignment="1" applyProtection="1">
      <alignment horizontal="left" vertical="center"/>
      <protection/>
    </xf>
    <xf numFmtId="0" fontId="4" fillId="46" borderId="18" xfId="0" applyFont="1" applyFill="1" applyBorder="1" applyAlignment="1" applyProtection="1">
      <alignment horizontal="left" vertical="center"/>
      <protection/>
    </xf>
    <xf numFmtId="0" fontId="2" fillId="71" borderId="56" xfId="0" applyFont="1" applyFill="1" applyBorder="1" applyAlignment="1" applyProtection="1">
      <alignment horizontal="left" vertical="center"/>
      <protection/>
    </xf>
    <xf numFmtId="0" fontId="2" fillId="71" borderId="54" xfId="0" applyFont="1" applyFill="1" applyBorder="1" applyAlignment="1" applyProtection="1">
      <alignment horizontal="left" vertical="center"/>
      <protection/>
    </xf>
    <xf numFmtId="179" fontId="2" fillId="71" borderId="28" xfId="0" applyNumberFormat="1" applyFont="1" applyFill="1" applyBorder="1" applyAlignment="1">
      <alignment horizontal="left"/>
    </xf>
    <xf numFmtId="179" fontId="2" fillId="71" borderId="54" xfId="0" applyNumberFormat="1" applyFont="1" applyFill="1" applyBorder="1" applyAlignment="1">
      <alignment horizontal="left"/>
    </xf>
    <xf numFmtId="0" fontId="2" fillId="34" borderId="12"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protection/>
    </xf>
    <xf numFmtId="0" fontId="2" fillId="37" borderId="12" xfId="0" applyFont="1" applyFill="1" applyBorder="1" applyAlignment="1" applyProtection="1">
      <alignment horizontal="center" vertical="center" wrapText="1"/>
      <protection/>
    </xf>
    <xf numFmtId="0" fontId="2" fillId="40" borderId="13" xfId="0" applyFont="1" applyFill="1" applyBorder="1" applyAlignment="1" applyProtection="1">
      <alignment horizontal="center" vertical="center" wrapText="1"/>
      <protection/>
    </xf>
    <xf numFmtId="0" fontId="2" fillId="40" borderId="14" xfId="0" applyFont="1" applyFill="1" applyBorder="1" applyAlignment="1" applyProtection="1">
      <alignment horizontal="center" vertical="center" wrapText="1"/>
      <protection/>
    </xf>
    <xf numFmtId="0" fontId="2" fillId="40" borderId="12" xfId="0" applyFont="1" applyFill="1" applyBorder="1" applyAlignment="1" applyProtection="1">
      <alignment vertical="center" wrapText="1"/>
      <protection/>
    </xf>
    <xf numFmtId="0" fontId="2" fillId="40" borderId="13" xfId="0" applyFont="1" applyFill="1" applyBorder="1" applyAlignment="1" applyProtection="1">
      <alignment vertical="center" wrapText="1"/>
      <protection/>
    </xf>
    <xf numFmtId="0" fontId="2" fillId="0" borderId="10" xfId="0" applyFont="1" applyBorder="1" applyAlignment="1" applyProtection="1">
      <alignment horizontal="right" vertical="center"/>
      <protection/>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0" fillId="0" borderId="123" xfId="0"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_A.Educacion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BF7299"/>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0909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525"/>
          <c:w val="0.63075"/>
          <c:h val="0.9005"/>
        </c:manualLayout>
      </c:layout>
      <c:barChart>
        <c:barDir val="col"/>
        <c:grouping val="clustered"/>
        <c:varyColors val="0"/>
        <c:ser>
          <c:idx val="0"/>
          <c:order val="0"/>
          <c:tx>
            <c:strRef>
              <c:f>'Ap. 2 Ingresos C. Benef.'!$D$9:$D$20</c:f>
              <c:strCache>
                <c:ptCount val="1"/>
                <c:pt idx="0">
                  <c:v>RESUMEN DE INGRESOS Y COSTOS DE LOS CENTROS DE BENEFICIO EDUCACIONALES ING. SOC  $24.000.000  ACTIVO OFICIAL 1,065 1,065 Matrícula ACTIVOS 1) PERSONAL SERVICIO ACTIVO: Oficiales/
EE.CC., 
Otras Ramas FF.AA. </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Benef.'!$D$21:$D$39</c:f>
              <c:numCache>
                <c:ptCount val="19"/>
                <c:pt idx="0">
                  <c:v>74200</c:v>
                </c:pt>
                <c:pt idx="1">
                  <c:v>1</c:v>
                </c:pt>
                <c:pt idx="2">
                  <c:v>74200</c:v>
                </c:pt>
                <c:pt idx="3">
                  <c:v>38900</c:v>
                </c:pt>
                <c:pt idx="4">
                  <c:v>0</c:v>
                </c:pt>
                <c:pt idx="5">
                  <c:v>0</c:v>
                </c:pt>
                <c:pt idx="6">
                  <c:v>0</c:v>
                </c:pt>
                <c:pt idx="7">
                  <c:v>0</c:v>
                </c:pt>
                <c:pt idx="8">
                  <c:v>0</c:v>
                </c:pt>
                <c:pt idx="9">
                  <c:v>55400</c:v>
                </c:pt>
                <c:pt idx="10">
                  <c:v>9</c:v>
                </c:pt>
                <c:pt idx="11">
                  <c:v>498600</c:v>
                </c:pt>
                <c:pt idx="12">
                  <c:v>81300</c:v>
                </c:pt>
                <c:pt idx="13">
                  <c:v>0</c:v>
                </c:pt>
                <c:pt idx="14">
                  <c:v>0</c:v>
                </c:pt>
                <c:pt idx="15">
                  <c:v>55400</c:v>
                </c:pt>
                <c:pt idx="16">
                  <c:v>2</c:v>
                </c:pt>
                <c:pt idx="17">
                  <c:v>110800</c:v>
                </c:pt>
                <c:pt idx="18">
                  <c:v>683600</c:v>
                </c:pt>
              </c:numCache>
            </c:numRef>
          </c:val>
        </c:ser>
        <c:ser>
          <c:idx val="1"/>
          <c:order val="1"/>
          <c:tx>
            <c:strRef>
              <c:f>'Ap. 2 Ingresos C. Benef.'!$E$9:$E$20</c:f>
              <c:strCache>
                <c:ptCount val="1"/>
                <c:pt idx="0">
                  <c:v>RESUMEN DE INGRESOS Y COSTOS DE LOS CENTROS DE BENEFICIO EDUCACIONALES ING. MATR.  $3.670.700  ACTIVO GM. 1,065 1,065 Matrícula ACTIVOS 1) PERSONAL SERVICIO ACTIVO: 
GM., 
Otras Ramas FF.AA.</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Benef.'!$E$21:$E$39</c:f>
              <c:numCache>
                <c:ptCount val="19"/>
                <c:pt idx="0">
                  <c:v>62500</c:v>
                </c:pt>
                <c:pt idx="1">
                  <c:v>1</c:v>
                </c:pt>
                <c:pt idx="2">
                  <c:v>62500</c:v>
                </c:pt>
                <c:pt idx="3">
                  <c:v>31900</c:v>
                </c:pt>
                <c:pt idx="4">
                  <c:v>0</c:v>
                </c:pt>
                <c:pt idx="5">
                  <c:v>0</c:v>
                </c:pt>
                <c:pt idx="9">
                  <c:v>43600</c:v>
                </c:pt>
                <c:pt idx="10">
                  <c:v>16</c:v>
                </c:pt>
                <c:pt idx="11">
                  <c:v>697600</c:v>
                </c:pt>
                <c:pt idx="12">
                  <c:v>69500</c:v>
                </c:pt>
                <c:pt idx="13">
                  <c:v>6</c:v>
                </c:pt>
                <c:pt idx="14">
                  <c:v>417000</c:v>
                </c:pt>
                <c:pt idx="15">
                  <c:v>49500</c:v>
                </c:pt>
                <c:pt idx="16">
                  <c:v>0</c:v>
                </c:pt>
                <c:pt idx="17">
                  <c:v>0</c:v>
                </c:pt>
                <c:pt idx="18">
                  <c:v>1177100</c:v>
                </c:pt>
              </c:numCache>
            </c:numRef>
          </c:val>
        </c:ser>
        <c:ser>
          <c:idx val="2"/>
          <c:order val="2"/>
          <c:tx>
            <c:strRef>
              <c:f>'Ap. 2 Ingresos C. Benef.'!$F$9:$F$20</c:f>
              <c:strCache>
                <c:ptCount val="1"/>
                <c:pt idx="0">
                  <c:v>RESUMEN DE INGRESOS Y COSTOS DE LOS CENTROS DE BENEFICIO EDUCACIONALES ING. MENS.  $36.707.000  ACTIVO GM. 1,065 1,065 Matrícula EN RETIRO 2) PERSONAL EN RETIRO: Oficiales / 
EE. CC</c:v>
                </c:pt>
              </c:strCache>
            </c:strRef>
          </c:tx>
          <c:spPr>
            <a:solidFill>
              <a:srgbClr val="7F9A4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Benef.'!$F$21:$F$39</c:f>
              <c:numCache>
                <c:ptCount val="19"/>
                <c:pt idx="0">
                  <c:v>102100</c:v>
                </c:pt>
                <c:pt idx="1">
                  <c:v>1</c:v>
                </c:pt>
                <c:pt idx="2">
                  <c:v>102100</c:v>
                </c:pt>
                <c:pt idx="3">
                  <c:v>51800</c:v>
                </c:pt>
                <c:pt idx="4">
                  <c:v>0</c:v>
                </c:pt>
                <c:pt idx="5">
                  <c:v>0</c:v>
                </c:pt>
                <c:pt idx="8">
                  <c:v>0</c:v>
                </c:pt>
                <c:pt idx="9">
                  <c:v>74100</c:v>
                </c:pt>
                <c:pt idx="10">
                  <c:v>0</c:v>
                </c:pt>
                <c:pt idx="11">
                  <c:v>0</c:v>
                </c:pt>
                <c:pt idx="12">
                  <c:v>110500</c:v>
                </c:pt>
                <c:pt idx="13">
                  <c:v>3</c:v>
                </c:pt>
                <c:pt idx="14">
                  <c:v>331500</c:v>
                </c:pt>
                <c:pt idx="15">
                  <c:v>74100</c:v>
                </c:pt>
                <c:pt idx="16">
                  <c:v>1</c:v>
                </c:pt>
                <c:pt idx="17">
                  <c:v>74100</c:v>
                </c:pt>
                <c:pt idx="18">
                  <c:v>507700</c:v>
                </c:pt>
              </c:numCache>
            </c:numRef>
          </c:val>
        </c:ser>
        <c:ser>
          <c:idx val="3"/>
          <c:order val="3"/>
          <c:tx>
            <c:strRef>
              <c:f>'Ap. 2 Ingresos C. Benef.'!$G$9:$G$20</c:f>
              <c:strCache>
                <c:ptCount val="1"/>
                <c:pt idx="0">
                  <c:v>RESUMEN DE INGRESOS Y COSTOS DE LOS CENTROS DE BENEFICIO EDUCACIONALES ESCUELA DE VERANO  $1.101.210  ACTIVO GM. 1,065 1,065 Matrícula EN RETIRO 2) PERSONAL EN RETIRO: 
GM</c:v>
                </c:pt>
              </c:strCache>
            </c:strRef>
          </c:tx>
          <c:spPr>
            <a:solidFill>
              <a:srgbClr val="69518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Benef.'!$G$21:$G$39</c:f>
              <c:numCache>
                <c:ptCount val="19"/>
                <c:pt idx="0">
                  <c:v>88800</c:v>
                </c:pt>
                <c:pt idx="1">
                  <c:v>0</c:v>
                </c:pt>
                <c:pt idx="2">
                  <c:v>0</c:v>
                </c:pt>
                <c:pt idx="3">
                  <c:v>46200</c:v>
                </c:pt>
                <c:pt idx="4">
                  <c:v>0</c:v>
                </c:pt>
                <c:pt idx="5">
                  <c:v>0</c:v>
                </c:pt>
                <c:pt idx="8">
                  <c:v>0</c:v>
                </c:pt>
                <c:pt idx="9">
                  <c:v>65700</c:v>
                </c:pt>
                <c:pt idx="10">
                  <c:v>3</c:v>
                </c:pt>
                <c:pt idx="11">
                  <c:v>197100</c:v>
                </c:pt>
                <c:pt idx="12">
                  <c:v>96500</c:v>
                </c:pt>
                <c:pt idx="13">
                  <c:v>4</c:v>
                </c:pt>
                <c:pt idx="14">
                  <c:v>386000</c:v>
                </c:pt>
                <c:pt idx="15">
                  <c:v>65700</c:v>
                </c:pt>
                <c:pt idx="16">
                  <c:v>2</c:v>
                </c:pt>
                <c:pt idx="17">
                  <c:v>131400</c:v>
                </c:pt>
                <c:pt idx="18">
                  <c:v>714500</c:v>
                </c:pt>
              </c:numCache>
            </c:numRef>
          </c:val>
        </c:ser>
        <c:ser>
          <c:idx val="4"/>
          <c:order val="4"/>
          <c:tx>
            <c:strRef>
              <c:f>'Ap. 2 Ingresos C. Benef.'!$H$9:$H$19</c:f>
              <c:strCache>
                <c:ptCount val="1"/>
                <c:pt idx="0">
                  <c:v>RESUMEN DE INGRESOS Y COSTOS DE LOS CENTROS DE BENEFICIO EDUCACIONALES ING.TOTAL  $95.478.910  ACTIVO GM. 1,065 1,065 Matrícula 3) CASOS ESPECIALES</c:v>
                </c:pt>
              </c:strCache>
            </c:strRef>
          </c:tx>
          <c:spPr>
            <a:solidFill>
              <a:srgbClr val="3C8D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Benef.'!$H$21:$H$39</c:f>
              <c:numCache>
                <c:ptCount val="19"/>
                <c:pt idx="0">
                  <c:v>110700</c:v>
                </c:pt>
                <c:pt idx="1">
                  <c:v>0</c:v>
                </c:pt>
                <c:pt idx="2">
                  <c:v>0</c:v>
                </c:pt>
                <c:pt idx="3">
                  <c:v>57300</c:v>
                </c:pt>
                <c:pt idx="4">
                  <c:v>0</c:v>
                </c:pt>
                <c:pt idx="5">
                  <c:v>0</c:v>
                </c:pt>
                <c:pt idx="8">
                  <c:v>0</c:v>
                </c:pt>
                <c:pt idx="9">
                  <c:v>80200</c:v>
                </c:pt>
                <c:pt idx="10">
                  <c:v>1</c:v>
                </c:pt>
                <c:pt idx="11">
                  <c:v>80200</c:v>
                </c:pt>
                <c:pt idx="12">
                  <c:v>112600</c:v>
                </c:pt>
                <c:pt idx="13">
                  <c:v>3</c:v>
                </c:pt>
                <c:pt idx="14">
                  <c:v>337800</c:v>
                </c:pt>
                <c:pt idx="15">
                  <c:v>84900</c:v>
                </c:pt>
                <c:pt idx="16">
                  <c:v>2</c:v>
                </c:pt>
                <c:pt idx="17">
                  <c:v>169800</c:v>
                </c:pt>
                <c:pt idx="18">
                  <c:v>587800</c:v>
                </c:pt>
              </c:numCache>
            </c:numRef>
          </c:val>
        </c:ser>
        <c:ser>
          <c:idx val="5"/>
          <c:order val="5"/>
          <c:tx>
            <c:strRef>
              <c:f>'Ap. 2 Ingresos C. Benef.'!$I$9:$I$20</c:f>
              <c:strCache>
                <c:ptCount val="1"/>
                <c:pt idx="0">
                  <c:v>RESUMEN DE INGRESOS Y COSTOS DE LOS CENTROS DE BENEFICIO EDUCACIONALES COSTOS DIR  $131.482.486  ACTIVO GM. 1,065 1,065 Mensualidad ACTIVOS 1) PERSONAL SERVICIO ACTIVO: Oficiales/
EE.CC., 
Otras Ramas FF.AA. </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Benef.'!$I$21:$I$39</c:f>
              <c:numCache>
                <c:ptCount val="19"/>
                <c:pt idx="0">
                  <c:v>74200</c:v>
                </c:pt>
                <c:pt idx="1">
                  <c:v>1</c:v>
                </c:pt>
                <c:pt idx="2">
                  <c:v>742000</c:v>
                </c:pt>
                <c:pt idx="3">
                  <c:v>38900</c:v>
                </c:pt>
                <c:pt idx="4">
                  <c:v>0</c:v>
                </c:pt>
                <c:pt idx="5">
                  <c:v>0</c:v>
                </c:pt>
                <c:pt idx="8">
                  <c:v>0</c:v>
                </c:pt>
                <c:pt idx="9">
                  <c:v>55400</c:v>
                </c:pt>
                <c:pt idx="10">
                  <c:v>9</c:v>
                </c:pt>
                <c:pt idx="11">
                  <c:v>4986000</c:v>
                </c:pt>
                <c:pt idx="12">
                  <c:v>81300</c:v>
                </c:pt>
                <c:pt idx="13">
                  <c:v>0</c:v>
                </c:pt>
                <c:pt idx="14">
                  <c:v>0</c:v>
                </c:pt>
                <c:pt idx="15">
                  <c:v>55400</c:v>
                </c:pt>
                <c:pt idx="16">
                  <c:v>2</c:v>
                </c:pt>
                <c:pt idx="17">
                  <c:v>1108000</c:v>
                </c:pt>
                <c:pt idx="18">
                  <c:v>6836000</c:v>
                </c:pt>
              </c:numCache>
            </c:numRef>
          </c:val>
        </c:ser>
        <c:ser>
          <c:idx val="6"/>
          <c:order val="6"/>
          <c:tx>
            <c:strRef>
              <c:f>'Ap. 2 Ingresos C. Benef.'!$J$9:$J$20</c:f>
              <c:strCache>
                <c:ptCount val="1"/>
                <c:pt idx="0">
                  <c:v>RESUMEN DE INGRESOS Y COSTOS DE LOS CENTROS DE BENEFICIO EDUCACIONALES C.IND. Dp.  $-  ACTIVO GM. 1,065 1,065 Mensualidad ACTIVOS 1) PERSONAL SERVICIO ACTIVO: 
GM., 
Otras Ramas FF.AA.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Benef.'!$J$21:$J$39</c:f>
              <c:numCache>
                <c:ptCount val="19"/>
                <c:pt idx="0">
                  <c:v>62500</c:v>
                </c:pt>
                <c:pt idx="1">
                  <c:v>1</c:v>
                </c:pt>
                <c:pt idx="2">
                  <c:v>625000</c:v>
                </c:pt>
                <c:pt idx="3">
                  <c:v>31900</c:v>
                </c:pt>
                <c:pt idx="4">
                  <c:v>0</c:v>
                </c:pt>
                <c:pt idx="5">
                  <c:v>0</c:v>
                </c:pt>
                <c:pt idx="8">
                  <c:v>0</c:v>
                </c:pt>
                <c:pt idx="9">
                  <c:v>43600</c:v>
                </c:pt>
                <c:pt idx="10">
                  <c:v>16</c:v>
                </c:pt>
                <c:pt idx="11">
                  <c:v>6976000</c:v>
                </c:pt>
                <c:pt idx="12">
                  <c:v>69500</c:v>
                </c:pt>
                <c:pt idx="13">
                  <c:v>6</c:v>
                </c:pt>
                <c:pt idx="14">
                  <c:v>4170000</c:v>
                </c:pt>
                <c:pt idx="15">
                  <c:v>49500</c:v>
                </c:pt>
                <c:pt idx="16">
                  <c:v>0</c:v>
                </c:pt>
                <c:pt idx="17">
                  <c:v>0</c:v>
                </c:pt>
                <c:pt idx="18">
                  <c:v>11771000</c:v>
                </c:pt>
              </c:numCache>
            </c:numRef>
          </c:val>
        </c:ser>
        <c:ser>
          <c:idx val="7"/>
          <c:order val="7"/>
          <c:tx>
            <c:strRef>
              <c:f>'Ap. 2 Ingresos C. Benef.'!$K$9:$K$20</c:f>
              <c:strCache>
                <c:ptCount val="1"/>
                <c:pt idx="0">
                  <c:v>RESUMEN DE INGRESOS Y COSTOS DE LOS CENTROS DE BENEFICIO EDUCACIONALES C. TOTAL  $131.482.486  ACTIVO GM. 1,065 1,065 Mensualidad EN RETIRO 2) PERSONAL EN RETIRO: Oficiales / 
EE. CC</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Benef.'!$K$21:$K$39</c:f>
              <c:numCache>
                <c:ptCount val="19"/>
                <c:pt idx="0">
                  <c:v>102100</c:v>
                </c:pt>
                <c:pt idx="1">
                  <c:v>1</c:v>
                </c:pt>
                <c:pt idx="2">
                  <c:v>1021000</c:v>
                </c:pt>
                <c:pt idx="3">
                  <c:v>51800</c:v>
                </c:pt>
                <c:pt idx="4">
                  <c:v>0</c:v>
                </c:pt>
                <c:pt idx="5">
                  <c:v>0</c:v>
                </c:pt>
                <c:pt idx="8">
                  <c:v>0</c:v>
                </c:pt>
                <c:pt idx="9">
                  <c:v>74100</c:v>
                </c:pt>
                <c:pt idx="10">
                  <c:v>0</c:v>
                </c:pt>
                <c:pt idx="11">
                  <c:v>0</c:v>
                </c:pt>
                <c:pt idx="12">
                  <c:v>110500</c:v>
                </c:pt>
                <c:pt idx="13">
                  <c:v>3</c:v>
                </c:pt>
                <c:pt idx="14">
                  <c:v>3315000</c:v>
                </c:pt>
                <c:pt idx="15">
                  <c:v>74100</c:v>
                </c:pt>
                <c:pt idx="16">
                  <c:v>1</c:v>
                </c:pt>
                <c:pt idx="17">
                  <c:v>741000</c:v>
                </c:pt>
                <c:pt idx="18">
                  <c:v>5077000</c:v>
                </c:pt>
              </c:numCache>
            </c:numRef>
          </c:val>
        </c:ser>
        <c:ser>
          <c:idx val="8"/>
          <c:order val="8"/>
          <c:tx>
            <c:strRef>
              <c:f>'Ap. 2 Ingresos C. Benef.'!$L$9:$L$20</c:f>
              <c:strCache>
                <c:ptCount val="1"/>
                <c:pt idx="0">
                  <c:v>RESUMEN DE INGRESOS Y COSTOS DE LOS CENTROS DE BENEFICIO EDUCACIONALES EXCEDENTE -$36.003.576  ACTIVO GM. 1,065 1,065 Mensualidad EN RETIRO 2) PERSONAL EN RETIRO: GM</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Benef.'!$L$21:$L$39</c:f>
              <c:numCache>
                <c:ptCount val="19"/>
                <c:pt idx="0">
                  <c:v>88800</c:v>
                </c:pt>
                <c:pt idx="1">
                  <c:v>0</c:v>
                </c:pt>
                <c:pt idx="2">
                  <c:v>0</c:v>
                </c:pt>
                <c:pt idx="3">
                  <c:v>46200</c:v>
                </c:pt>
                <c:pt idx="4">
                  <c:v>0</c:v>
                </c:pt>
                <c:pt idx="5">
                  <c:v>0</c:v>
                </c:pt>
                <c:pt idx="8">
                  <c:v>0</c:v>
                </c:pt>
                <c:pt idx="9">
                  <c:v>65700</c:v>
                </c:pt>
                <c:pt idx="10">
                  <c:v>3</c:v>
                </c:pt>
                <c:pt idx="11">
                  <c:v>1971000</c:v>
                </c:pt>
                <c:pt idx="12">
                  <c:v>96500</c:v>
                </c:pt>
                <c:pt idx="13">
                  <c:v>4</c:v>
                </c:pt>
                <c:pt idx="14">
                  <c:v>3860000</c:v>
                </c:pt>
                <c:pt idx="15">
                  <c:v>65700</c:v>
                </c:pt>
                <c:pt idx="16">
                  <c:v>2</c:v>
                </c:pt>
                <c:pt idx="17">
                  <c:v>1314000</c:v>
                </c:pt>
                <c:pt idx="18">
                  <c:v>7145000</c:v>
                </c:pt>
              </c:numCache>
            </c:numRef>
          </c:val>
        </c:ser>
        <c:ser>
          <c:idx val="9"/>
          <c:order val="9"/>
          <c:tx>
            <c:strRef>
              <c:f>'Ap. 2 Ingresos C. Benef.'!$M$9:$M$19</c:f>
              <c:strCache>
                <c:ptCount val="1"/>
                <c:pt idx="0">
                  <c:v>RESUMEN DE INGRESOS Y COSTOS DE LOS CENTROS DE BENEFICIO EDUCACIONALES EXCEDENTE -$36.003.576  ACTIVO GM. 1,065 1,065 Mensualidad 3) CASOS ESPECIALES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Benef.'!$M$21:$M$39</c:f>
              <c:numCache>
                <c:ptCount val="19"/>
                <c:pt idx="0">
                  <c:v>110700</c:v>
                </c:pt>
                <c:pt idx="1">
                  <c:v>0</c:v>
                </c:pt>
                <c:pt idx="2">
                  <c:v>0</c:v>
                </c:pt>
                <c:pt idx="3">
                  <c:v>57300</c:v>
                </c:pt>
                <c:pt idx="4">
                  <c:v>0</c:v>
                </c:pt>
                <c:pt idx="5">
                  <c:v>0</c:v>
                </c:pt>
                <c:pt idx="8">
                  <c:v>0</c:v>
                </c:pt>
                <c:pt idx="9">
                  <c:v>80200</c:v>
                </c:pt>
                <c:pt idx="10">
                  <c:v>1</c:v>
                </c:pt>
                <c:pt idx="11">
                  <c:v>802000</c:v>
                </c:pt>
                <c:pt idx="12">
                  <c:v>112600</c:v>
                </c:pt>
                <c:pt idx="13">
                  <c:v>3</c:v>
                </c:pt>
                <c:pt idx="14">
                  <c:v>3378000</c:v>
                </c:pt>
                <c:pt idx="15">
                  <c:v>84900</c:v>
                </c:pt>
                <c:pt idx="16">
                  <c:v>2</c:v>
                </c:pt>
                <c:pt idx="17">
                  <c:v>1698000</c:v>
                </c:pt>
                <c:pt idx="18">
                  <c:v>5878000</c:v>
                </c:pt>
              </c:numCache>
            </c:numRef>
          </c:val>
        </c:ser>
        <c:ser>
          <c:idx val="10"/>
          <c:order val="10"/>
          <c:tx>
            <c:strRef>
              <c:f>'Ap. 2 Ingresos C. Benef.'!$N$9:$N$20</c:f>
              <c:strCache>
                <c:ptCount val="1"/>
                <c:pt idx="0">
                  <c:v>RESUMEN DE INGRESOS Y COSTOS DE LOS CENTROS DE BENEFICIO EDUCACIONALES EXCEDENTE CENTRO BUS ACTIVO EXCEDENTE DALEGRÍA 1,065 1,065 ESCUELA DE VERANO 
(ENERO) 3) CASOS ESPECIALES 2) PERSONAL EN RETIRO: GM</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Benef.'!$N$21:$N$39</c:f>
              <c:numCache>
                <c:ptCount val="19"/>
                <c:pt idx="2">
                  <c:v>71640</c:v>
                </c:pt>
                <c:pt idx="5">
                  <c:v>0</c:v>
                </c:pt>
                <c:pt idx="8">
                  <c:v>0</c:v>
                </c:pt>
                <c:pt idx="11">
                  <c:v>442050</c:v>
                </c:pt>
                <c:pt idx="14">
                  <c:v>441690</c:v>
                </c:pt>
                <c:pt idx="17">
                  <c:v>145830</c:v>
                </c:pt>
                <c:pt idx="18">
                  <c:v>1101210</c:v>
                </c:pt>
              </c:numCache>
            </c:numRef>
          </c:val>
        </c:ser>
        <c:ser>
          <c:idx val="11"/>
          <c:order val="11"/>
          <c:tx>
            <c:strRef>
              <c:f>'Ap. 2 Ingresos C. Benef.'!$O$9:$O$20</c:f>
              <c:strCache>
                <c:ptCount val="1"/>
                <c:pt idx="0">
                  <c:v>RESUMEN DE INGRESOS Y COSTOS DE LOS CENTROS DE BENEFICIO EDUCACIONALES EXCEDENTE -$ 36.003.576  BUS ACTIVO -$ 36.003.576  1,065 1,065 ESCUELA DE VERANO 
(ENERO) 3) CASOS ESPECIALES Ingresos
Matrícula</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Benef.'!$O$21:$O$39</c:f>
              <c:numCache>
                <c:ptCount val="19"/>
                <c:pt idx="2">
                  <c:v>238800</c:v>
                </c:pt>
                <c:pt idx="5">
                  <c:v>0</c:v>
                </c:pt>
                <c:pt idx="8">
                  <c:v>0</c:v>
                </c:pt>
                <c:pt idx="11">
                  <c:v>1473500</c:v>
                </c:pt>
                <c:pt idx="14">
                  <c:v>1472300</c:v>
                </c:pt>
                <c:pt idx="17">
                  <c:v>486100</c:v>
                </c:pt>
                <c:pt idx="18">
                  <c:v>3670700</c:v>
                </c:pt>
              </c:numCache>
            </c:numRef>
          </c:val>
        </c:ser>
        <c:ser>
          <c:idx val="12"/>
          <c:order val="12"/>
          <c:tx>
            <c:strRef>
              <c:f>'Ap. 2 Ingresos C. Benef.'!$P$9:$P$20</c:f>
              <c:strCache>
                <c:ptCount val="1"/>
                <c:pt idx="0">
                  <c:v>RESUMEN DE INGRESOS Y COSTOS DE LOS CENTROS DE BENEFICIO EDUCACIONALES EXCEDENTE -$ 36.003.576  BUS ACTIVO -$ 36.003.576  1,065 1,065 ESCUELA DE VERANO 
(ENERO) 3) CASOS ESPECIALES Ingresos
Mensualidad</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Benef.'!$P$21:$P$39</c:f>
              <c:numCache>
                <c:ptCount val="19"/>
                <c:pt idx="2">
                  <c:v>2388000</c:v>
                </c:pt>
                <c:pt idx="5">
                  <c:v>0</c:v>
                </c:pt>
                <c:pt idx="8">
                  <c:v>0</c:v>
                </c:pt>
                <c:pt idx="11">
                  <c:v>14735000</c:v>
                </c:pt>
                <c:pt idx="14">
                  <c:v>14723000</c:v>
                </c:pt>
                <c:pt idx="17">
                  <c:v>4861000</c:v>
                </c:pt>
                <c:pt idx="18">
                  <c:v>36707000</c:v>
                </c:pt>
              </c:numCache>
            </c:numRef>
          </c:val>
        </c:ser>
        <c:ser>
          <c:idx val="13"/>
          <c:order val="13"/>
          <c:tx>
            <c:strRef>
              <c:f>'Ap. 2 Ingresos C. Benef.'!$Q$9:$Q$20</c:f>
              <c:strCache>
                <c:ptCount val="1"/>
                <c:pt idx="0">
                  <c:v>RESUMEN DE INGRESOS Y COSTOS DE LOS CENTROS DE BENEFICIO EDUCACIONALES EXCEDENTE -$ 36.003.576  BUS ACTIVO -$ 36.003.576  1,065 1,065 ESCUELA DE VERANO 
(ENERO) 3) CASOS ESPECIALES Total Anual </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Benef.'!$Q$21:$Q$39</c:f>
              <c:numCache>
                <c:ptCount val="19"/>
                <c:pt idx="2">
                  <c:v>2626800</c:v>
                </c:pt>
                <c:pt idx="5">
                  <c:v>0</c:v>
                </c:pt>
                <c:pt idx="8">
                  <c:v>0</c:v>
                </c:pt>
                <c:pt idx="11">
                  <c:v>16208500</c:v>
                </c:pt>
                <c:pt idx="14">
                  <c:v>16195300</c:v>
                </c:pt>
                <c:pt idx="17">
                  <c:v>5347100</c:v>
                </c:pt>
                <c:pt idx="18">
                  <c:v>40377700</c:v>
                </c:pt>
              </c:numCache>
            </c:numRef>
          </c:val>
        </c:ser>
        <c:axId val="7449009"/>
        <c:axId val="67041082"/>
      </c:barChart>
      <c:catAx>
        <c:axId val="7449009"/>
        <c:scaling>
          <c:orientation val="minMax"/>
        </c:scaling>
        <c:axPos val="b"/>
        <c:delete val="0"/>
        <c:numFmt formatCode="General" sourceLinked="1"/>
        <c:majorTickMark val="out"/>
        <c:minorTickMark val="none"/>
        <c:tickLblPos val="nextTo"/>
        <c:spPr>
          <a:ln w="3175">
            <a:solidFill>
              <a:srgbClr val="909090"/>
            </a:solidFill>
          </a:ln>
        </c:spPr>
        <c:txPr>
          <a:bodyPr vert="horz" rot="-5400000"/>
          <a:lstStyle/>
          <a:p>
            <a:pPr>
              <a:defRPr lang="en-US" cap="none" sz="1000" b="0" i="0" u="none" baseline="0">
                <a:solidFill>
                  <a:srgbClr val="000000"/>
                </a:solidFill>
              </a:defRPr>
            </a:pPr>
          </a:p>
        </c:txPr>
        <c:crossAx val="67041082"/>
        <c:crosses val="autoZero"/>
        <c:auto val="1"/>
        <c:lblOffset val="100"/>
        <c:tickLblSkip val="1"/>
        <c:noMultiLvlLbl val="0"/>
      </c:catAx>
      <c:valAx>
        <c:axId val="67041082"/>
        <c:scaling>
          <c:orientation val="minMax"/>
        </c:scaling>
        <c:axPos val="l"/>
        <c:majorGridlines>
          <c:spPr>
            <a:ln w="3175">
              <a:solidFill>
                <a:srgbClr val="909090"/>
              </a:solidFill>
            </a:ln>
          </c:spPr>
        </c:majorGridlines>
        <c:delete val="0"/>
        <c:numFmt formatCode="General" sourceLinked="1"/>
        <c:majorTickMark val="out"/>
        <c:minorTickMark val="none"/>
        <c:tickLblPos val="nextTo"/>
        <c:spPr>
          <a:ln w="3175">
            <a:solidFill>
              <a:srgbClr val="909090"/>
            </a:solidFill>
          </a:ln>
        </c:spPr>
        <c:crossAx val="7449009"/>
        <c:crossesAt val="1"/>
        <c:crossBetween val="between"/>
        <c:dispUnits/>
      </c:valAx>
      <c:spPr>
        <a:solidFill>
          <a:srgbClr val="FFFFFF"/>
        </a:solidFill>
        <a:ln w="3175">
          <a:noFill/>
        </a:ln>
      </c:spPr>
    </c:plotArea>
    <c:legend>
      <c:legendPos val="r"/>
      <c:layout>
        <c:manualLayout>
          <c:xMode val="edge"/>
          <c:yMode val="edge"/>
          <c:x val="0.63075"/>
          <c:y val="0.07775"/>
          <c:w val="0.36675"/>
          <c:h val="0.848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90909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525"/>
          <c:w val="0.63075"/>
          <c:h val="0.9005"/>
        </c:manualLayout>
      </c:layout>
      <c:barChart>
        <c:barDir val="col"/>
        <c:grouping val="clustered"/>
        <c:varyColors val="0"/>
        <c:ser>
          <c:idx val="0"/>
          <c:order val="0"/>
          <c:tx>
            <c:strRef>
              <c:f>'Ap. 2 Ingresos C. Benef.'!$D$9:$D$20</c:f>
              <c:strCache>
                <c:ptCount val="1"/>
                <c:pt idx="0">
                  <c:v>RESUMEN DE INGRESOS Y COSTOS DE LOS CENTROS DE BENEFICIO EDUCACIONALES ING. SOC  $24.000.000  ACTIVO OFICIAL 1,065 1,065 Matrícula ACTIVOS 1) PERSONAL SERVICIO ACTIVO: Oficiales/
EE.CC., 
Otras Ramas FF.AA. </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Benef.'!$D$21:$D$39</c:f>
              <c:numCache>
                <c:ptCount val="19"/>
                <c:pt idx="0">
                  <c:v>74200</c:v>
                </c:pt>
                <c:pt idx="1">
                  <c:v>1</c:v>
                </c:pt>
                <c:pt idx="2">
                  <c:v>74200</c:v>
                </c:pt>
                <c:pt idx="3">
                  <c:v>38900</c:v>
                </c:pt>
                <c:pt idx="4">
                  <c:v>0</c:v>
                </c:pt>
                <c:pt idx="5">
                  <c:v>0</c:v>
                </c:pt>
                <c:pt idx="6">
                  <c:v>0</c:v>
                </c:pt>
                <c:pt idx="7">
                  <c:v>0</c:v>
                </c:pt>
                <c:pt idx="8">
                  <c:v>0</c:v>
                </c:pt>
                <c:pt idx="9">
                  <c:v>55400</c:v>
                </c:pt>
                <c:pt idx="10">
                  <c:v>9</c:v>
                </c:pt>
                <c:pt idx="11">
                  <c:v>498600</c:v>
                </c:pt>
                <c:pt idx="12">
                  <c:v>81300</c:v>
                </c:pt>
                <c:pt idx="13">
                  <c:v>0</c:v>
                </c:pt>
                <c:pt idx="14">
                  <c:v>0</c:v>
                </c:pt>
                <c:pt idx="15">
                  <c:v>55400</c:v>
                </c:pt>
                <c:pt idx="16">
                  <c:v>2</c:v>
                </c:pt>
                <c:pt idx="17">
                  <c:v>110800</c:v>
                </c:pt>
                <c:pt idx="18">
                  <c:v>683600</c:v>
                </c:pt>
              </c:numCache>
            </c:numRef>
          </c:val>
        </c:ser>
        <c:ser>
          <c:idx val="1"/>
          <c:order val="1"/>
          <c:tx>
            <c:strRef>
              <c:f>'Ap. 2 Ingresos C. Benef.'!$E$9:$E$20</c:f>
              <c:strCache>
                <c:ptCount val="1"/>
                <c:pt idx="0">
                  <c:v>RESUMEN DE INGRESOS Y COSTOS DE LOS CENTROS DE BENEFICIO EDUCACIONALES ING. MATR.  $3.670.700  ACTIVO GM. 1,065 1,065 Matrícula ACTIVOS 1) PERSONAL SERVICIO ACTIVO: 
GM., 
Otras Ramas FF.AA.</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Benef.'!$E$21:$E$39</c:f>
              <c:numCache>
                <c:ptCount val="19"/>
                <c:pt idx="0">
                  <c:v>62500</c:v>
                </c:pt>
                <c:pt idx="1">
                  <c:v>1</c:v>
                </c:pt>
                <c:pt idx="2">
                  <c:v>62500</c:v>
                </c:pt>
                <c:pt idx="3">
                  <c:v>31900</c:v>
                </c:pt>
                <c:pt idx="4">
                  <c:v>0</c:v>
                </c:pt>
                <c:pt idx="5">
                  <c:v>0</c:v>
                </c:pt>
                <c:pt idx="9">
                  <c:v>43600</c:v>
                </c:pt>
                <c:pt idx="10">
                  <c:v>16</c:v>
                </c:pt>
                <c:pt idx="11">
                  <c:v>697600</c:v>
                </c:pt>
                <c:pt idx="12">
                  <c:v>69500</c:v>
                </c:pt>
                <c:pt idx="13">
                  <c:v>6</c:v>
                </c:pt>
                <c:pt idx="14">
                  <c:v>417000</c:v>
                </c:pt>
                <c:pt idx="15">
                  <c:v>49500</c:v>
                </c:pt>
                <c:pt idx="16">
                  <c:v>0</c:v>
                </c:pt>
                <c:pt idx="17">
                  <c:v>0</c:v>
                </c:pt>
                <c:pt idx="18">
                  <c:v>1177100</c:v>
                </c:pt>
              </c:numCache>
            </c:numRef>
          </c:val>
        </c:ser>
        <c:ser>
          <c:idx val="2"/>
          <c:order val="2"/>
          <c:tx>
            <c:strRef>
              <c:f>'Ap. 2 Ingresos C. Benef.'!$F$9:$F$20</c:f>
              <c:strCache>
                <c:ptCount val="1"/>
                <c:pt idx="0">
                  <c:v>RESUMEN DE INGRESOS Y COSTOS DE LOS CENTROS DE BENEFICIO EDUCACIONALES ING. MENS.  $36.707.000  ACTIVO GM. 1,065 1,065 Matrícula EN RETIRO 2) PERSONAL EN RETIRO: Oficiales / 
EE. CC</c:v>
                </c:pt>
              </c:strCache>
            </c:strRef>
          </c:tx>
          <c:spPr>
            <a:solidFill>
              <a:srgbClr val="7F9A4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Benef.'!$F$21:$F$39</c:f>
              <c:numCache>
                <c:ptCount val="19"/>
                <c:pt idx="0">
                  <c:v>102100</c:v>
                </c:pt>
                <c:pt idx="1">
                  <c:v>1</c:v>
                </c:pt>
                <c:pt idx="2">
                  <c:v>102100</c:v>
                </c:pt>
                <c:pt idx="3">
                  <c:v>51800</c:v>
                </c:pt>
                <c:pt idx="4">
                  <c:v>0</c:v>
                </c:pt>
                <c:pt idx="5">
                  <c:v>0</c:v>
                </c:pt>
                <c:pt idx="8">
                  <c:v>0</c:v>
                </c:pt>
                <c:pt idx="9">
                  <c:v>74100</c:v>
                </c:pt>
                <c:pt idx="10">
                  <c:v>0</c:v>
                </c:pt>
                <c:pt idx="11">
                  <c:v>0</c:v>
                </c:pt>
                <c:pt idx="12">
                  <c:v>110500</c:v>
                </c:pt>
                <c:pt idx="13">
                  <c:v>3</c:v>
                </c:pt>
                <c:pt idx="14">
                  <c:v>331500</c:v>
                </c:pt>
                <c:pt idx="15">
                  <c:v>74100</c:v>
                </c:pt>
                <c:pt idx="16">
                  <c:v>1</c:v>
                </c:pt>
                <c:pt idx="17">
                  <c:v>74100</c:v>
                </c:pt>
                <c:pt idx="18">
                  <c:v>507700</c:v>
                </c:pt>
              </c:numCache>
            </c:numRef>
          </c:val>
        </c:ser>
        <c:ser>
          <c:idx val="3"/>
          <c:order val="3"/>
          <c:tx>
            <c:strRef>
              <c:f>'Ap. 2 Ingresos C. Benef.'!$G$9:$G$20</c:f>
              <c:strCache>
                <c:ptCount val="1"/>
                <c:pt idx="0">
                  <c:v>RESUMEN DE INGRESOS Y COSTOS DE LOS CENTROS DE BENEFICIO EDUCACIONALES ESCUELA DE VERANO  $1.101.210  ACTIVO GM. 1,065 1,065 Matrícula EN RETIRO 2) PERSONAL EN RETIRO: 
GM</c:v>
                </c:pt>
              </c:strCache>
            </c:strRef>
          </c:tx>
          <c:spPr>
            <a:solidFill>
              <a:srgbClr val="69518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Benef.'!$G$21:$G$39</c:f>
              <c:numCache>
                <c:ptCount val="19"/>
                <c:pt idx="0">
                  <c:v>88800</c:v>
                </c:pt>
                <c:pt idx="1">
                  <c:v>0</c:v>
                </c:pt>
                <c:pt idx="2">
                  <c:v>0</c:v>
                </c:pt>
                <c:pt idx="3">
                  <c:v>46200</c:v>
                </c:pt>
                <c:pt idx="4">
                  <c:v>0</c:v>
                </c:pt>
                <c:pt idx="5">
                  <c:v>0</c:v>
                </c:pt>
                <c:pt idx="8">
                  <c:v>0</c:v>
                </c:pt>
                <c:pt idx="9">
                  <c:v>65700</c:v>
                </c:pt>
                <c:pt idx="10">
                  <c:v>3</c:v>
                </c:pt>
                <c:pt idx="11">
                  <c:v>197100</c:v>
                </c:pt>
                <c:pt idx="12">
                  <c:v>96500</c:v>
                </c:pt>
                <c:pt idx="13">
                  <c:v>4</c:v>
                </c:pt>
                <c:pt idx="14">
                  <c:v>386000</c:v>
                </c:pt>
                <c:pt idx="15">
                  <c:v>65700</c:v>
                </c:pt>
                <c:pt idx="16">
                  <c:v>2</c:v>
                </c:pt>
                <c:pt idx="17">
                  <c:v>131400</c:v>
                </c:pt>
                <c:pt idx="18">
                  <c:v>714500</c:v>
                </c:pt>
              </c:numCache>
            </c:numRef>
          </c:val>
        </c:ser>
        <c:ser>
          <c:idx val="4"/>
          <c:order val="4"/>
          <c:tx>
            <c:strRef>
              <c:f>'Ap. 2 Ingresos C. Benef.'!$H$9:$H$19</c:f>
              <c:strCache>
                <c:ptCount val="1"/>
                <c:pt idx="0">
                  <c:v>RESUMEN DE INGRESOS Y COSTOS DE LOS CENTROS DE BENEFICIO EDUCACIONALES ING.TOTAL  $95.478.910  ACTIVO GM. 1,065 1,065 Matrícula 3) CASOS ESPECIALES</c:v>
                </c:pt>
              </c:strCache>
            </c:strRef>
          </c:tx>
          <c:spPr>
            <a:solidFill>
              <a:srgbClr val="3C8D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Benef.'!$H$21:$H$39</c:f>
              <c:numCache>
                <c:ptCount val="19"/>
                <c:pt idx="0">
                  <c:v>110700</c:v>
                </c:pt>
                <c:pt idx="1">
                  <c:v>0</c:v>
                </c:pt>
                <c:pt idx="2">
                  <c:v>0</c:v>
                </c:pt>
                <c:pt idx="3">
                  <c:v>57300</c:v>
                </c:pt>
                <c:pt idx="4">
                  <c:v>0</c:v>
                </c:pt>
                <c:pt idx="5">
                  <c:v>0</c:v>
                </c:pt>
                <c:pt idx="8">
                  <c:v>0</c:v>
                </c:pt>
                <c:pt idx="9">
                  <c:v>80200</c:v>
                </c:pt>
                <c:pt idx="10">
                  <c:v>1</c:v>
                </c:pt>
                <c:pt idx="11">
                  <c:v>80200</c:v>
                </c:pt>
                <c:pt idx="12">
                  <c:v>112600</c:v>
                </c:pt>
                <c:pt idx="13">
                  <c:v>3</c:v>
                </c:pt>
                <c:pt idx="14">
                  <c:v>337800</c:v>
                </c:pt>
                <c:pt idx="15">
                  <c:v>84900</c:v>
                </c:pt>
                <c:pt idx="16">
                  <c:v>2</c:v>
                </c:pt>
                <c:pt idx="17">
                  <c:v>169800</c:v>
                </c:pt>
                <c:pt idx="18">
                  <c:v>587800</c:v>
                </c:pt>
              </c:numCache>
            </c:numRef>
          </c:val>
        </c:ser>
        <c:ser>
          <c:idx val="5"/>
          <c:order val="5"/>
          <c:tx>
            <c:strRef>
              <c:f>'Ap. 2 Ingresos C. Benef.'!$I$9:$I$20</c:f>
              <c:strCache>
                <c:ptCount val="1"/>
                <c:pt idx="0">
                  <c:v>RESUMEN DE INGRESOS Y COSTOS DE LOS CENTROS DE BENEFICIO EDUCACIONALES COSTOS DIR  $131.482.486  ACTIVO GM. 1,065 1,065 Mensualidad ACTIVOS 1) PERSONAL SERVICIO ACTIVO: Oficiales/
EE.CC., 
Otras Ramas FF.AA. </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Benef.'!$I$21:$I$39</c:f>
              <c:numCache>
                <c:ptCount val="19"/>
                <c:pt idx="0">
                  <c:v>74200</c:v>
                </c:pt>
                <c:pt idx="1">
                  <c:v>1</c:v>
                </c:pt>
                <c:pt idx="2">
                  <c:v>742000</c:v>
                </c:pt>
                <c:pt idx="3">
                  <c:v>38900</c:v>
                </c:pt>
                <c:pt idx="4">
                  <c:v>0</c:v>
                </c:pt>
                <c:pt idx="5">
                  <c:v>0</c:v>
                </c:pt>
                <c:pt idx="8">
                  <c:v>0</c:v>
                </c:pt>
                <c:pt idx="9">
                  <c:v>55400</c:v>
                </c:pt>
                <c:pt idx="10">
                  <c:v>9</c:v>
                </c:pt>
                <c:pt idx="11">
                  <c:v>4986000</c:v>
                </c:pt>
                <c:pt idx="12">
                  <c:v>81300</c:v>
                </c:pt>
                <c:pt idx="13">
                  <c:v>0</c:v>
                </c:pt>
                <c:pt idx="14">
                  <c:v>0</c:v>
                </c:pt>
                <c:pt idx="15">
                  <c:v>55400</c:v>
                </c:pt>
                <c:pt idx="16">
                  <c:v>2</c:v>
                </c:pt>
                <c:pt idx="17">
                  <c:v>1108000</c:v>
                </c:pt>
                <c:pt idx="18">
                  <c:v>6836000</c:v>
                </c:pt>
              </c:numCache>
            </c:numRef>
          </c:val>
        </c:ser>
        <c:ser>
          <c:idx val="6"/>
          <c:order val="6"/>
          <c:tx>
            <c:strRef>
              <c:f>'Ap. 2 Ingresos C. Benef.'!$J$9:$J$20</c:f>
              <c:strCache>
                <c:ptCount val="1"/>
                <c:pt idx="0">
                  <c:v>RESUMEN DE INGRESOS Y COSTOS DE LOS CENTROS DE BENEFICIO EDUCACIONALES C.IND. Dp.  $-  ACTIVO GM. 1,065 1,065 Mensualidad ACTIVOS 1) PERSONAL SERVICIO ACTIVO: 
GM., 
Otras Ramas FF.AA.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Benef.'!$J$21:$J$39</c:f>
              <c:numCache>
                <c:ptCount val="19"/>
                <c:pt idx="0">
                  <c:v>62500</c:v>
                </c:pt>
                <c:pt idx="1">
                  <c:v>1</c:v>
                </c:pt>
                <c:pt idx="2">
                  <c:v>625000</c:v>
                </c:pt>
                <c:pt idx="3">
                  <c:v>31900</c:v>
                </c:pt>
                <c:pt idx="4">
                  <c:v>0</c:v>
                </c:pt>
                <c:pt idx="5">
                  <c:v>0</c:v>
                </c:pt>
                <c:pt idx="8">
                  <c:v>0</c:v>
                </c:pt>
                <c:pt idx="9">
                  <c:v>43600</c:v>
                </c:pt>
                <c:pt idx="10">
                  <c:v>16</c:v>
                </c:pt>
                <c:pt idx="11">
                  <c:v>6976000</c:v>
                </c:pt>
                <c:pt idx="12">
                  <c:v>69500</c:v>
                </c:pt>
                <c:pt idx="13">
                  <c:v>6</c:v>
                </c:pt>
                <c:pt idx="14">
                  <c:v>4170000</c:v>
                </c:pt>
                <c:pt idx="15">
                  <c:v>49500</c:v>
                </c:pt>
                <c:pt idx="16">
                  <c:v>0</c:v>
                </c:pt>
                <c:pt idx="17">
                  <c:v>0</c:v>
                </c:pt>
                <c:pt idx="18">
                  <c:v>11771000</c:v>
                </c:pt>
              </c:numCache>
            </c:numRef>
          </c:val>
        </c:ser>
        <c:ser>
          <c:idx val="7"/>
          <c:order val="7"/>
          <c:tx>
            <c:strRef>
              <c:f>'Ap. 2 Ingresos C. Benef.'!$K$9:$K$20</c:f>
              <c:strCache>
                <c:ptCount val="1"/>
                <c:pt idx="0">
                  <c:v>RESUMEN DE INGRESOS Y COSTOS DE LOS CENTROS DE BENEFICIO EDUCACIONALES C. TOTAL  $131.482.486  ACTIVO GM. 1,065 1,065 Mensualidad EN RETIRO 2) PERSONAL EN RETIRO: Oficiales / 
EE. CC</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Benef.'!$K$21:$K$39</c:f>
              <c:numCache>
                <c:ptCount val="19"/>
                <c:pt idx="0">
                  <c:v>102100</c:v>
                </c:pt>
                <c:pt idx="1">
                  <c:v>1</c:v>
                </c:pt>
                <c:pt idx="2">
                  <c:v>1021000</c:v>
                </c:pt>
                <c:pt idx="3">
                  <c:v>51800</c:v>
                </c:pt>
                <c:pt idx="4">
                  <c:v>0</c:v>
                </c:pt>
                <c:pt idx="5">
                  <c:v>0</c:v>
                </c:pt>
                <c:pt idx="8">
                  <c:v>0</c:v>
                </c:pt>
                <c:pt idx="9">
                  <c:v>74100</c:v>
                </c:pt>
                <c:pt idx="10">
                  <c:v>0</c:v>
                </c:pt>
                <c:pt idx="11">
                  <c:v>0</c:v>
                </c:pt>
                <c:pt idx="12">
                  <c:v>110500</c:v>
                </c:pt>
                <c:pt idx="13">
                  <c:v>3</c:v>
                </c:pt>
                <c:pt idx="14">
                  <c:v>3315000</c:v>
                </c:pt>
                <c:pt idx="15">
                  <c:v>74100</c:v>
                </c:pt>
                <c:pt idx="16">
                  <c:v>1</c:v>
                </c:pt>
                <c:pt idx="17">
                  <c:v>741000</c:v>
                </c:pt>
                <c:pt idx="18">
                  <c:v>5077000</c:v>
                </c:pt>
              </c:numCache>
            </c:numRef>
          </c:val>
        </c:ser>
        <c:ser>
          <c:idx val="8"/>
          <c:order val="8"/>
          <c:tx>
            <c:strRef>
              <c:f>'Ap. 2 Ingresos C. Benef.'!$L$9:$L$20</c:f>
              <c:strCache>
                <c:ptCount val="1"/>
                <c:pt idx="0">
                  <c:v>RESUMEN DE INGRESOS Y COSTOS DE LOS CENTROS DE BENEFICIO EDUCACIONALES EXCEDENTE -$36.003.576  ACTIVO GM. 1,065 1,065 Mensualidad EN RETIRO 2) PERSONAL EN RETIRO: GM</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Benef.'!$L$21:$L$39</c:f>
              <c:numCache>
                <c:ptCount val="19"/>
                <c:pt idx="0">
                  <c:v>88800</c:v>
                </c:pt>
                <c:pt idx="1">
                  <c:v>0</c:v>
                </c:pt>
                <c:pt idx="2">
                  <c:v>0</c:v>
                </c:pt>
                <c:pt idx="3">
                  <c:v>46200</c:v>
                </c:pt>
                <c:pt idx="4">
                  <c:v>0</c:v>
                </c:pt>
                <c:pt idx="5">
                  <c:v>0</c:v>
                </c:pt>
                <c:pt idx="8">
                  <c:v>0</c:v>
                </c:pt>
                <c:pt idx="9">
                  <c:v>65700</c:v>
                </c:pt>
                <c:pt idx="10">
                  <c:v>3</c:v>
                </c:pt>
                <c:pt idx="11">
                  <c:v>1971000</c:v>
                </c:pt>
                <c:pt idx="12">
                  <c:v>96500</c:v>
                </c:pt>
                <c:pt idx="13">
                  <c:v>4</c:v>
                </c:pt>
                <c:pt idx="14">
                  <c:v>3860000</c:v>
                </c:pt>
                <c:pt idx="15">
                  <c:v>65700</c:v>
                </c:pt>
                <c:pt idx="16">
                  <c:v>2</c:v>
                </c:pt>
                <c:pt idx="17">
                  <c:v>1314000</c:v>
                </c:pt>
                <c:pt idx="18">
                  <c:v>7145000</c:v>
                </c:pt>
              </c:numCache>
            </c:numRef>
          </c:val>
        </c:ser>
        <c:ser>
          <c:idx val="9"/>
          <c:order val="9"/>
          <c:tx>
            <c:strRef>
              <c:f>'Ap. 2 Ingresos C. Benef.'!$M$9:$M$19</c:f>
              <c:strCache>
                <c:ptCount val="1"/>
                <c:pt idx="0">
                  <c:v>RESUMEN DE INGRESOS Y COSTOS DE LOS CENTROS DE BENEFICIO EDUCACIONALES EXCEDENTE -$36.003.576  ACTIVO GM. 1,065 1,065 Mensualidad 3) CASOS ESPECIALES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Benef.'!$M$21:$M$39</c:f>
              <c:numCache>
                <c:ptCount val="19"/>
                <c:pt idx="0">
                  <c:v>110700</c:v>
                </c:pt>
                <c:pt idx="1">
                  <c:v>0</c:v>
                </c:pt>
                <c:pt idx="2">
                  <c:v>0</c:v>
                </c:pt>
                <c:pt idx="3">
                  <c:v>57300</c:v>
                </c:pt>
                <c:pt idx="4">
                  <c:v>0</c:v>
                </c:pt>
                <c:pt idx="5">
                  <c:v>0</c:v>
                </c:pt>
                <c:pt idx="8">
                  <c:v>0</c:v>
                </c:pt>
                <c:pt idx="9">
                  <c:v>80200</c:v>
                </c:pt>
                <c:pt idx="10">
                  <c:v>1</c:v>
                </c:pt>
                <c:pt idx="11">
                  <c:v>802000</c:v>
                </c:pt>
                <c:pt idx="12">
                  <c:v>112600</c:v>
                </c:pt>
                <c:pt idx="13">
                  <c:v>3</c:v>
                </c:pt>
                <c:pt idx="14">
                  <c:v>3378000</c:v>
                </c:pt>
                <c:pt idx="15">
                  <c:v>84900</c:v>
                </c:pt>
                <c:pt idx="16">
                  <c:v>2</c:v>
                </c:pt>
                <c:pt idx="17">
                  <c:v>1698000</c:v>
                </c:pt>
                <c:pt idx="18">
                  <c:v>5878000</c:v>
                </c:pt>
              </c:numCache>
            </c:numRef>
          </c:val>
        </c:ser>
        <c:ser>
          <c:idx val="10"/>
          <c:order val="10"/>
          <c:tx>
            <c:strRef>
              <c:f>'Ap. 2 Ingresos C. Benef.'!$N$9:$N$20</c:f>
              <c:strCache>
                <c:ptCount val="1"/>
                <c:pt idx="0">
                  <c:v>RESUMEN DE INGRESOS Y COSTOS DE LOS CENTROS DE BENEFICIO EDUCACIONALES EXCEDENTE CENTRO BUS ACTIVO EXCEDENTE DALEGRÍA 1,065 1,065 ESCUELA DE VERANO 
(ENERO) 3) CASOS ESPECIALES 2) PERSONAL EN RETIRO: GM</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Benef.'!$N$21:$N$39</c:f>
              <c:numCache>
                <c:ptCount val="19"/>
                <c:pt idx="2">
                  <c:v>71640</c:v>
                </c:pt>
                <c:pt idx="5">
                  <c:v>0</c:v>
                </c:pt>
                <c:pt idx="8">
                  <c:v>0</c:v>
                </c:pt>
                <c:pt idx="11">
                  <c:v>442050</c:v>
                </c:pt>
                <c:pt idx="14">
                  <c:v>441690</c:v>
                </c:pt>
                <c:pt idx="17">
                  <c:v>145830</c:v>
                </c:pt>
                <c:pt idx="18">
                  <c:v>1101210</c:v>
                </c:pt>
              </c:numCache>
            </c:numRef>
          </c:val>
        </c:ser>
        <c:ser>
          <c:idx val="11"/>
          <c:order val="11"/>
          <c:tx>
            <c:strRef>
              <c:f>'Ap. 2 Ingresos C. Benef.'!$O$9:$O$20</c:f>
              <c:strCache>
                <c:ptCount val="1"/>
                <c:pt idx="0">
                  <c:v>RESUMEN DE INGRESOS Y COSTOS DE LOS CENTROS DE BENEFICIO EDUCACIONALES EXCEDENTE -$ 36.003.576  BUS ACTIVO -$ 36.003.576  1,065 1,065 ESCUELA DE VERANO 
(ENERO) 3) CASOS ESPECIALES Ingresos
Matrícula</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Benef.'!$O$21:$O$39</c:f>
              <c:numCache>
                <c:ptCount val="19"/>
                <c:pt idx="2">
                  <c:v>238800</c:v>
                </c:pt>
                <c:pt idx="5">
                  <c:v>0</c:v>
                </c:pt>
                <c:pt idx="8">
                  <c:v>0</c:v>
                </c:pt>
                <c:pt idx="11">
                  <c:v>1473500</c:v>
                </c:pt>
                <c:pt idx="14">
                  <c:v>1472300</c:v>
                </c:pt>
                <c:pt idx="17">
                  <c:v>486100</c:v>
                </c:pt>
                <c:pt idx="18">
                  <c:v>3670700</c:v>
                </c:pt>
              </c:numCache>
            </c:numRef>
          </c:val>
        </c:ser>
        <c:ser>
          <c:idx val="12"/>
          <c:order val="12"/>
          <c:tx>
            <c:strRef>
              <c:f>'Ap. 2 Ingresos C. Benef.'!$P$9:$P$20</c:f>
              <c:strCache>
                <c:ptCount val="1"/>
                <c:pt idx="0">
                  <c:v>RESUMEN DE INGRESOS Y COSTOS DE LOS CENTROS DE BENEFICIO EDUCACIONALES EXCEDENTE -$ 36.003.576  BUS ACTIVO -$ 36.003.576  1,065 1,065 ESCUELA DE VERANO 
(ENERO) 3) CASOS ESPECIALES Ingresos
Mensualidad</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Benef.'!$P$21:$P$39</c:f>
              <c:numCache>
                <c:ptCount val="19"/>
                <c:pt idx="2">
                  <c:v>2388000</c:v>
                </c:pt>
                <c:pt idx="5">
                  <c:v>0</c:v>
                </c:pt>
                <c:pt idx="8">
                  <c:v>0</c:v>
                </c:pt>
                <c:pt idx="11">
                  <c:v>14735000</c:v>
                </c:pt>
                <c:pt idx="14">
                  <c:v>14723000</c:v>
                </c:pt>
                <c:pt idx="17">
                  <c:v>4861000</c:v>
                </c:pt>
                <c:pt idx="18">
                  <c:v>36707000</c:v>
                </c:pt>
              </c:numCache>
            </c:numRef>
          </c:val>
        </c:ser>
        <c:ser>
          <c:idx val="13"/>
          <c:order val="13"/>
          <c:tx>
            <c:strRef>
              <c:f>'Ap. 2 Ingresos C. Benef.'!$Q$9:$Q$20</c:f>
              <c:strCache>
                <c:ptCount val="1"/>
                <c:pt idx="0">
                  <c:v>RESUMEN DE INGRESOS Y COSTOS DE LOS CENTROS DE BENEFICIO EDUCACIONALES EXCEDENTE -$ 36.003.576  BUS ACTIVO -$ 36.003.576  1,065 1,065 ESCUELA DE VERANO 
(ENERO) 3) CASOS ESPECIALES Total Anual </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Benef.'!$A$21:$C$39</c:f>
              <c:multiLvlStrCache>
                <c:ptCount val="19"/>
                <c:lvl>
                  <c:pt idx="0">
                    <c:v>Tarifa [$/U]</c:v>
                  </c:pt>
                  <c:pt idx="1">
                    <c:v>Unid. Anuales [Nr]</c:v>
                  </c:pt>
                  <c:pt idx="2">
                    <c:v>Ingreso Anual [$]</c:v>
                  </c:pt>
                  <c:pt idx="3">
                    <c:v>Tarifa [$/U]</c:v>
                  </c:pt>
                  <c:pt idx="4">
                    <c:v>Unid. Anuales [Nr]</c:v>
                  </c:pt>
                  <c:pt idx="5">
                    <c:v>Ingreso Anual [$]</c:v>
                  </c:pt>
                  <c:pt idx="6">
                    <c:v>Tarifa [$/U]</c:v>
                  </c:pt>
                  <c:pt idx="7">
                    <c:v>Unid. Anuales (Prestaciones)</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Ing. Tot. Anual[$]</c:v>
                  </c:pt>
                </c:lvl>
                <c:lvl>
                  <c:pt idx="0">
                    <c:v>3</c:v>
                  </c:pt>
                  <c:pt idx="3">
                    <c:v>0</c:v>
                  </c:pt>
                  <c:pt idx="6">
                    <c:v>0</c:v>
                  </c:pt>
                  <c:pt idx="7">
                    <c:v>0</c:v>
                  </c:pt>
                  <c:pt idx="9">
                    <c:v>29</c:v>
                  </c:pt>
                  <c:pt idx="12">
                    <c:v>16</c:v>
                  </c:pt>
                  <c:pt idx="15">
                    <c:v>7</c:v>
                  </c:pt>
                  <c:pt idx="18">
                    <c:v>55</c:v>
                  </c:pt>
                </c:lvl>
                <c:lvl>
                  <c:pt idx="0">
                    <c:v>JORNADA COMPLETA </c:v>
                  </c:pt>
                  <c:pt idx="3">
                    <c:v>MEDIA JORNADA </c:v>
                  </c:pt>
                  <c:pt idx="6">
                    <c:v>PROGRAMA ESPECIAL </c:v>
                  </c:pt>
                  <c:pt idx="9">
                    <c:v>PROGRAMA ESPECIAL </c:v>
                  </c:pt>
                  <c:pt idx="12">
                    <c:v>MODALIDAD ESCOLAR  Y TALLERES PM </c:v>
                  </c:pt>
                  <c:pt idx="15">
                    <c:v>MODALIDAD ESCOLAR  </c:v>
                  </c:pt>
                  <c:pt idx="18">
                    <c:v>TOTAL DALEGRÍA</c:v>
                  </c:pt>
                </c:lvl>
                <c:lvl>
                  <c:pt idx="0">
                    <c:v>(con alim.)</c:v>
                  </c:pt>
                  <c:pt idx="3">
                    <c:v>(sin alim.)</c:v>
                  </c:pt>
                  <c:pt idx="6">
                    <c:v>(Atención Ambulatoria  </c:v>
                  </c:pt>
                  <c:pt idx="9">
                    <c:v>(Atención Ambulatoria)</c:v>
                  </c:pt>
                  <c:pt idx="12">
                    <c:v>(jornada completa c/alim.)</c:v>
                  </c:pt>
                  <c:pt idx="15">
                    <c:v>media jornada (con/alim.)</c:v>
                  </c:pt>
                </c:lvl>
                <c:lvl>
                  <c:pt idx="6">
                    <c:v>ARMADA EN SERVICIO ACTIVO)</c:v>
                  </c:pt>
                </c:lvl>
              </c:multiLvlStrCache>
            </c:multiLvlStrRef>
          </c:cat>
          <c:val>
            <c:numRef>
              <c:f>'Ap. 2 Ingresos C. Benef.'!$Q$21:$Q$39</c:f>
              <c:numCache>
                <c:ptCount val="19"/>
                <c:pt idx="2">
                  <c:v>2626800</c:v>
                </c:pt>
                <c:pt idx="5">
                  <c:v>0</c:v>
                </c:pt>
                <c:pt idx="8">
                  <c:v>0</c:v>
                </c:pt>
                <c:pt idx="11">
                  <c:v>16208500</c:v>
                </c:pt>
                <c:pt idx="14">
                  <c:v>16195300</c:v>
                </c:pt>
                <c:pt idx="17">
                  <c:v>5347100</c:v>
                </c:pt>
                <c:pt idx="18">
                  <c:v>40377700</c:v>
                </c:pt>
              </c:numCache>
            </c:numRef>
          </c:val>
        </c:ser>
        <c:axId val="66498827"/>
        <c:axId val="61618532"/>
      </c:barChart>
      <c:catAx>
        <c:axId val="66498827"/>
        <c:scaling>
          <c:orientation val="minMax"/>
        </c:scaling>
        <c:axPos val="b"/>
        <c:delete val="0"/>
        <c:numFmt formatCode="General" sourceLinked="1"/>
        <c:majorTickMark val="out"/>
        <c:minorTickMark val="none"/>
        <c:tickLblPos val="nextTo"/>
        <c:spPr>
          <a:ln w="3175">
            <a:solidFill>
              <a:srgbClr val="909090"/>
            </a:solidFill>
          </a:ln>
        </c:spPr>
        <c:txPr>
          <a:bodyPr vert="horz" rot="-5400000"/>
          <a:lstStyle/>
          <a:p>
            <a:pPr>
              <a:defRPr lang="en-US" cap="none" sz="1000" b="0" i="0" u="none" baseline="0">
                <a:solidFill>
                  <a:srgbClr val="000000"/>
                </a:solidFill>
              </a:defRPr>
            </a:pPr>
          </a:p>
        </c:txPr>
        <c:crossAx val="61618532"/>
        <c:crosses val="autoZero"/>
        <c:auto val="1"/>
        <c:lblOffset val="100"/>
        <c:tickLblSkip val="1"/>
        <c:noMultiLvlLbl val="0"/>
      </c:catAx>
      <c:valAx>
        <c:axId val="61618532"/>
        <c:scaling>
          <c:orientation val="minMax"/>
        </c:scaling>
        <c:axPos val="l"/>
        <c:majorGridlines>
          <c:spPr>
            <a:ln w="3175">
              <a:solidFill>
                <a:srgbClr val="909090"/>
              </a:solidFill>
            </a:ln>
          </c:spPr>
        </c:majorGridlines>
        <c:delete val="0"/>
        <c:numFmt formatCode="General" sourceLinked="1"/>
        <c:majorTickMark val="out"/>
        <c:minorTickMark val="none"/>
        <c:tickLblPos val="nextTo"/>
        <c:spPr>
          <a:ln w="3175">
            <a:solidFill>
              <a:srgbClr val="909090"/>
            </a:solidFill>
          </a:ln>
        </c:spPr>
        <c:crossAx val="66498827"/>
        <c:crossesAt val="1"/>
        <c:crossBetween val="between"/>
        <c:dispUnits/>
      </c:valAx>
      <c:spPr>
        <a:solidFill>
          <a:srgbClr val="FFFFFF"/>
        </a:solidFill>
        <a:ln w="3175">
          <a:noFill/>
        </a:ln>
      </c:spPr>
    </c:plotArea>
    <c:legend>
      <c:legendPos val="r"/>
      <c:layout>
        <c:manualLayout>
          <c:xMode val="edge"/>
          <c:yMode val="edge"/>
          <c:x val="0.63075"/>
          <c:y val="0.07775"/>
          <c:w val="0.36675"/>
          <c:h val="0.848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90909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79"/>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43625"/>
    <xdr:graphicFrame>
      <xdr:nvGraphicFramePr>
        <xdr:cNvPr id="1" name="Shape 1025"/>
        <xdr:cNvGraphicFramePr/>
      </xdr:nvGraphicFramePr>
      <xdr:xfrm>
        <a:off x="0" y="0"/>
        <a:ext cx="9372600" cy="61436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43625"/>
    <xdr:graphicFrame>
      <xdr:nvGraphicFramePr>
        <xdr:cNvPr id="1" name="Shape 1025"/>
        <xdr:cNvGraphicFramePr/>
      </xdr:nvGraphicFramePr>
      <xdr:xfrm>
        <a:off x="0" y="0"/>
        <a:ext cx="9372600" cy="61436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95250</xdr:rowOff>
    </xdr:from>
    <xdr:to>
      <xdr:col>4</xdr:col>
      <xdr:colOff>762000</xdr:colOff>
      <xdr:row>12</xdr:row>
      <xdr:rowOff>76200</xdr:rowOff>
    </xdr:to>
    <xdr:sp fLocksText="0">
      <xdr:nvSpPr>
        <xdr:cNvPr id="1" name="Text 1"/>
        <xdr:cNvSpPr txBox="1">
          <a:spLocks noChangeArrowheads="1"/>
        </xdr:cNvSpPr>
      </xdr:nvSpPr>
      <xdr:spPr>
        <a:xfrm>
          <a:off x="38100" y="1133475"/>
          <a:ext cx="8096250" cy="895350"/>
        </a:xfrm>
        <a:prstGeom prst="rect">
          <a:avLst/>
        </a:prstGeom>
        <a:no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Con el objeto de medir comparativamente el bienestar otorgado al personal de la Armada por la Prestación Educacional, es necesario recabar antecedentes comparativos que permitan cuantificar las alternativas que ofrece el mercado en cada Zona Naval.
</a:t>
          </a:r>
          <a:r>
            <a:rPr lang="en-US" cap="none" sz="1000" b="0" i="0" u="none" baseline="0">
              <a:solidFill>
                <a:srgbClr val="000000"/>
              </a:solidFill>
              <a:latin typeface="Arial"/>
              <a:ea typeface="Arial"/>
              <a:cs typeface="Arial"/>
            </a:rPr>
            <a:t>Este cuadro comparativo debe ser completado con a lo menos dos instalaciones privadas o de otras instituciones a las que tenga acceso el  personal de la Armada y que otorguen prestaciones de calidad similar a las otorgadas por las instalaciones educacionales del SBA a comparar.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V50"/>
  <sheetViews>
    <sheetView showGridLines="0" zoomScale="80" zoomScaleNormal="80" zoomScalePageLayoutView="0" workbookViewId="0" topLeftCell="A1">
      <selection activeCell="A27" sqref="A27:A29"/>
    </sheetView>
  </sheetViews>
  <sheetFormatPr defaultColWidth="11.421875" defaultRowHeight="12.75"/>
  <cols>
    <col min="1" max="1" width="27.57421875" style="1" customWidth="1"/>
    <col min="2" max="2" width="13.7109375" style="1" customWidth="1"/>
    <col min="3" max="3" width="15.57421875" style="1" customWidth="1"/>
    <col min="4" max="4" width="15.8515625" style="1" customWidth="1"/>
    <col min="5" max="5" width="16.421875" style="1" customWidth="1"/>
    <col min="6" max="6" width="14.7109375" style="1" customWidth="1"/>
    <col min="7" max="7" width="16.140625" style="1" customWidth="1"/>
    <col min="8" max="8" width="16.57421875" style="1" customWidth="1"/>
    <col min="9" max="13" width="15.7109375" style="1" customWidth="1"/>
    <col min="14" max="14" width="17.421875" style="1" customWidth="1"/>
    <col min="15" max="15" width="12.140625" style="1" customWidth="1"/>
    <col min="16" max="16" width="12.7109375" style="1" customWidth="1"/>
    <col min="17" max="17" width="16.421875" style="1" customWidth="1"/>
    <col min="18" max="18" width="11.140625" style="1" customWidth="1"/>
    <col min="19" max="16384" width="11.421875" style="1" customWidth="1"/>
  </cols>
  <sheetData>
    <row r="1" spans="1:18" s="4" customFormat="1" ht="12.75">
      <c r="A1" s="8" t="s">
        <v>0</v>
      </c>
      <c r="B1" s="8"/>
      <c r="C1" s="8"/>
      <c r="D1" s="8"/>
      <c r="E1" s="2"/>
      <c r="F1" s="2"/>
      <c r="G1" s="2"/>
      <c r="H1" s="2"/>
      <c r="I1" s="2"/>
      <c r="J1" s="2"/>
      <c r="K1" s="2"/>
      <c r="L1" s="2"/>
      <c r="M1" s="2"/>
      <c r="N1" s="2"/>
      <c r="O1" s="2"/>
      <c r="P1" s="3"/>
      <c r="Q1" s="3"/>
      <c r="R1" s="3"/>
    </row>
    <row r="2" spans="1:18" s="4" customFormat="1" ht="12.75">
      <c r="A2" s="8" t="s">
        <v>1</v>
      </c>
      <c r="B2" s="8"/>
      <c r="C2" s="8"/>
      <c r="D2" s="8"/>
      <c r="E2" s="2"/>
      <c r="F2" s="2"/>
      <c r="G2" s="2"/>
      <c r="H2" s="2"/>
      <c r="I2" s="2"/>
      <c r="J2" s="2"/>
      <c r="K2" s="2"/>
      <c r="L2" s="2"/>
      <c r="M2" s="2"/>
      <c r="N2" s="2"/>
      <c r="O2" s="2"/>
      <c r="P2" s="3"/>
      <c r="Q2" s="3"/>
      <c r="R2" s="3"/>
    </row>
    <row r="3" spans="1:18" s="4" customFormat="1" ht="12.75">
      <c r="A3" s="8" t="s">
        <v>2</v>
      </c>
      <c r="B3" s="8"/>
      <c r="C3" s="8"/>
      <c r="D3" s="8"/>
      <c r="E3" s="2"/>
      <c r="F3" s="2"/>
      <c r="G3" s="2"/>
      <c r="H3" s="2"/>
      <c r="I3" s="2"/>
      <c r="J3" s="2"/>
      <c r="K3" s="2"/>
      <c r="L3" s="2"/>
      <c r="M3" s="2"/>
      <c r="N3" s="2"/>
      <c r="O3" s="2"/>
      <c r="P3" s="3"/>
      <c r="Q3" s="3"/>
      <c r="R3" s="3"/>
    </row>
    <row r="4" spans="1:18" s="4" customFormat="1" ht="15.75">
      <c r="A4" s="8"/>
      <c r="B4" s="8"/>
      <c r="C4" s="8"/>
      <c r="D4" s="8"/>
      <c r="E4" s="2"/>
      <c r="F4" s="2"/>
      <c r="G4" s="2"/>
      <c r="H4" s="84" t="s">
        <v>3</v>
      </c>
      <c r="I4" s="333" t="s">
        <v>248</v>
      </c>
      <c r="J4" s="334"/>
      <c r="K4" s="2"/>
      <c r="L4" s="2"/>
      <c r="M4" s="2"/>
      <c r="N4" s="2"/>
      <c r="O4" s="2"/>
      <c r="P4" s="3"/>
      <c r="Q4" s="3"/>
      <c r="R4" s="3"/>
    </row>
    <row r="5" spans="1:18" s="4" customFormat="1" ht="13.5" thickBot="1">
      <c r="A5" s="8"/>
      <c r="B5" s="8"/>
      <c r="C5" s="8"/>
      <c r="D5" s="8"/>
      <c r="E5" s="2"/>
      <c r="F5" s="2"/>
      <c r="G5" s="2"/>
      <c r="H5" s="2"/>
      <c r="I5" s="2"/>
      <c r="J5" s="2"/>
      <c r="K5" s="2"/>
      <c r="L5" s="2"/>
      <c r="M5" s="2"/>
      <c r="N5" s="2"/>
      <c r="O5" s="2"/>
      <c r="P5" s="3"/>
      <c r="Q5" s="3"/>
      <c r="R5" s="3"/>
    </row>
    <row r="6" spans="1:3" s="4" customFormat="1" ht="11.25" customHeight="1">
      <c r="A6" s="232" t="s">
        <v>181</v>
      </c>
      <c r="B6" s="222">
        <v>65</v>
      </c>
      <c r="C6" s="152"/>
    </row>
    <row r="7" spans="1:256" s="4" customFormat="1" ht="12" customHeight="1" thickBot="1">
      <c r="A7" s="233" t="s">
        <v>182</v>
      </c>
      <c r="B7" s="299">
        <f>62/65</f>
        <v>0.9538461538461539</v>
      </c>
      <c r="C7" s="1"/>
      <c r="D7" s="1"/>
      <c r="E7" s="1"/>
      <c r="F7" s="1"/>
      <c r="IV7" s="1"/>
    </row>
    <row r="8" spans="1:11" s="4" customFormat="1" ht="12" customHeight="1">
      <c r="A8" s="1"/>
      <c r="B8" s="1"/>
      <c r="C8" s="1"/>
      <c r="D8" s="1"/>
      <c r="E8" s="1"/>
      <c r="F8" s="1"/>
      <c r="G8" s="5"/>
      <c r="H8" s="7"/>
      <c r="I8" s="7"/>
      <c r="J8" s="8"/>
      <c r="K8" s="8"/>
    </row>
    <row r="9" ht="18" customHeight="1" thickBot="1">
      <c r="A9" s="9" t="s">
        <v>4</v>
      </c>
    </row>
    <row r="10" spans="1:14" ht="26.25" thickBot="1">
      <c r="A10" s="157" t="str">
        <f>$A$18</f>
        <v>PRESTACIÓN</v>
      </c>
      <c r="B10" s="158"/>
      <c r="C10" s="159" t="s">
        <v>171</v>
      </c>
      <c r="D10" s="160" t="s">
        <v>170</v>
      </c>
      <c r="E10" s="161" t="s">
        <v>5</v>
      </c>
      <c r="F10" s="162" t="s">
        <v>6</v>
      </c>
      <c r="G10" s="300" t="s">
        <v>259</v>
      </c>
      <c r="H10" s="162" t="s">
        <v>7</v>
      </c>
      <c r="I10" s="162" t="s">
        <v>8</v>
      </c>
      <c r="J10" s="162" t="s">
        <v>9</v>
      </c>
      <c r="K10" s="162" t="s">
        <v>10</v>
      </c>
      <c r="L10" s="163" t="s">
        <v>11</v>
      </c>
      <c r="M10" s="10"/>
      <c r="N10" s="10"/>
    </row>
    <row r="11" spans="1:18" ht="13.5" thickBot="1">
      <c r="A11" s="288" t="s">
        <v>166</v>
      </c>
      <c r="B11" s="289"/>
      <c r="C11" s="290">
        <v>30000000</v>
      </c>
      <c r="D11" s="290">
        <v>24000000</v>
      </c>
      <c r="E11" s="291">
        <f>+O39</f>
        <v>3670700</v>
      </c>
      <c r="F11" s="290">
        <f>+P39</f>
        <v>36707000</v>
      </c>
      <c r="G11" s="290">
        <f>+N39</f>
        <v>1101210</v>
      </c>
      <c r="H11" s="290">
        <f>+C11+D11+E11+F11+G11</f>
        <v>95478910</v>
      </c>
      <c r="I11" s="290">
        <f>'Ap. 3 Costos Directos'!$H$91</f>
        <v>131482485.71983072</v>
      </c>
      <c r="J11" s="292">
        <v>0</v>
      </c>
      <c r="K11" s="290">
        <f>SUM(I11:J11)</f>
        <v>131482485.71983072</v>
      </c>
      <c r="L11" s="293">
        <f>H11-K11</f>
        <v>-36003575.71983072</v>
      </c>
      <c r="M11" s="10"/>
      <c r="N11" s="295" t="s">
        <v>183</v>
      </c>
      <c r="O11" s="153">
        <f>+L11</f>
        <v>-36003575.71983072</v>
      </c>
      <c r="Q11" s="16"/>
      <c r="R11" s="16"/>
    </row>
    <row r="12" spans="6:256" s="12" customFormat="1" ht="16.5" customHeight="1" thickBot="1">
      <c r="F12" s="11"/>
      <c r="G12" s="11"/>
      <c r="H12" s="11"/>
      <c r="I12" s="164"/>
      <c r="J12" s="11"/>
      <c r="K12" s="11"/>
      <c r="L12" s="143"/>
      <c r="N12" s="296" t="s">
        <v>184</v>
      </c>
      <c r="O12" s="294"/>
      <c r="Q12" s="16"/>
      <c r="R12" s="16"/>
      <c r="IT12" s="13"/>
      <c r="IU12" s="13"/>
      <c r="IV12" s="13"/>
    </row>
    <row r="13" spans="2:256" s="12" customFormat="1" ht="16.5" customHeight="1" thickBot="1">
      <c r="B13" s="232" t="s">
        <v>252</v>
      </c>
      <c r="C13" s="373" t="s">
        <v>180</v>
      </c>
      <c r="D13" s="371" t="s">
        <v>249</v>
      </c>
      <c r="E13" s="372"/>
      <c r="F13" s="11"/>
      <c r="G13" s="236"/>
      <c r="H13" s="11"/>
      <c r="I13" s="164"/>
      <c r="J13" s="11"/>
      <c r="K13" s="11"/>
      <c r="L13" s="143"/>
      <c r="N13" s="143"/>
      <c r="O13" s="143"/>
      <c r="Q13" s="16"/>
      <c r="R13" s="16"/>
      <c r="IT13" s="13"/>
      <c r="IU13" s="13"/>
      <c r="IV13" s="13"/>
    </row>
    <row r="14" spans="1:256" s="12" customFormat="1" ht="16.5" customHeight="1" thickBot="1">
      <c r="A14" s="231" t="s">
        <v>247</v>
      </c>
      <c r="B14" s="233" t="s">
        <v>253</v>
      </c>
      <c r="C14" s="374"/>
      <c r="D14" s="234" t="s">
        <v>250</v>
      </c>
      <c r="E14" s="235" t="s">
        <v>251</v>
      </c>
      <c r="F14" s="11"/>
      <c r="G14" s="236"/>
      <c r="H14"/>
      <c r="I14"/>
      <c r="J14" s="151"/>
      <c r="K14" s="11"/>
      <c r="L14" s="143"/>
      <c r="N14" s="297" t="s">
        <v>185</v>
      </c>
      <c r="O14" s="298">
        <f>SUM(O11:O13)</f>
        <v>-36003575.71983072</v>
      </c>
      <c r="Q14" s="16"/>
      <c r="R14" s="16"/>
      <c r="IT14" s="13"/>
      <c r="IU14" s="13"/>
      <c r="IV14" s="13"/>
    </row>
    <row r="15" spans="1:12" s="16" customFormat="1" ht="19.5" customHeight="1">
      <c r="A15" s="227" t="s">
        <v>167</v>
      </c>
      <c r="B15" s="228">
        <v>1.065</v>
      </c>
      <c r="C15" s="229">
        <v>1.15</v>
      </c>
      <c r="D15" s="229">
        <v>1.065</v>
      </c>
      <c r="E15" s="230">
        <v>1.065</v>
      </c>
      <c r="F15" s="15"/>
      <c r="G15" s="236"/>
      <c r="K15" s="15"/>
      <c r="L15" s="142"/>
    </row>
    <row r="16" spans="1:12" s="16" customFormat="1" ht="24" customHeight="1" thickBot="1">
      <c r="A16" s="226" t="s">
        <v>168</v>
      </c>
      <c r="B16" s="225"/>
      <c r="C16" s="223">
        <v>1.15</v>
      </c>
      <c r="D16" s="223">
        <v>1.065</v>
      </c>
      <c r="E16" s="224">
        <v>1.065</v>
      </c>
      <c r="F16" s="15"/>
      <c r="H16" s="15"/>
      <c r="I16" s="15"/>
      <c r="J16" s="151"/>
      <c r="K16" s="15"/>
      <c r="L16" s="142"/>
    </row>
    <row r="17" spans="1:12" s="16" customFormat="1" ht="13.5" customHeight="1" thickBot="1">
      <c r="A17" s="145"/>
      <c r="B17" s="145"/>
      <c r="C17" s="145"/>
      <c r="D17" s="145"/>
      <c r="E17" s="145"/>
      <c r="F17" s="145"/>
      <c r="G17" s="145"/>
      <c r="H17" s="145"/>
      <c r="I17" s="145"/>
      <c r="J17" s="15"/>
      <c r="K17" s="15"/>
      <c r="L17" s="142"/>
    </row>
    <row r="18" spans="1:17" ht="30" customHeight="1" thickBot="1">
      <c r="A18" s="344" t="s">
        <v>255</v>
      </c>
      <c r="B18" s="347" t="s">
        <v>256</v>
      </c>
      <c r="C18" s="349" t="s">
        <v>12</v>
      </c>
      <c r="D18" s="339" t="s">
        <v>13</v>
      </c>
      <c r="E18" s="340"/>
      <c r="F18" s="340"/>
      <c r="G18" s="340"/>
      <c r="H18" s="341"/>
      <c r="I18" s="342" t="s">
        <v>14</v>
      </c>
      <c r="J18" s="343"/>
      <c r="K18" s="343"/>
      <c r="L18" s="343"/>
      <c r="M18" s="343"/>
      <c r="N18" s="366" t="s">
        <v>260</v>
      </c>
      <c r="O18" s="17"/>
      <c r="P18" s="17"/>
      <c r="Q18" s="17"/>
    </row>
    <row r="19" spans="1:17" ht="12.75" customHeight="1" thickBot="1">
      <c r="A19" s="345"/>
      <c r="B19" s="348"/>
      <c r="C19" s="350"/>
      <c r="D19" s="356" t="s">
        <v>245</v>
      </c>
      <c r="E19" s="357"/>
      <c r="F19" s="358" t="s">
        <v>246</v>
      </c>
      <c r="G19" s="357"/>
      <c r="H19" s="375" t="s">
        <v>179</v>
      </c>
      <c r="I19" s="379" t="s">
        <v>245</v>
      </c>
      <c r="J19" s="380"/>
      <c r="K19" s="381" t="s">
        <v>246</v>
      </c>
      <c r="L19" s="381"/>
      <c r="M19" s="377" t="s">
        <v>179</v>
      </c>
      <c r="N19" s="367"/>
      <c r="O19" s="17"/>
      <c r="P19" s="17"/>
      <c r="Q19" s="17"/>
    </row>
    <row r="20" spans="1:17" ht="98.25" customHeight="1" thickBot="1">
      <c r="A20" s="346"/>
      <c r="B20" s="348"/>
      <c r="C20" s="351"/>
      <c r="D20" s="325" t="s">
        <v>280</v>
      </c>
      <c r="E20" s="326" t="s">
        <v>281</v>
      </c>
      <c r="F20" s="327" t="s">
        <v>278</v>
      </c>
      <c r="G20" s="328" t="s">
        <v>279</v>
      </c>
      <c r="H20" s="376"/>
      <c r="I20" s="325" t="s">
        <v>280</v>
      </c>
      <c r="J20" s="326" t="s">
        <v>281</v>
      </c>
      <c r="K20" s="327" t="s">
        <v>278</v>
      </c>
      <c r="L20" s="329" t="s">
        <v>186</v>
      </c>
      <c r="M20" s="378"/>
      <c r="N20" s="368"/>
      <c r="O20" s="239" t="s">
        <v>15</v>
      </c>
      <c r="P20" s="50" t="s">
        <v>16</v>
      </c>
      <c r="Q20" s="51" t="s">
        <v>17</v>
      </c>
    </row>
    <row r="21" spans="1:17" ht="24" customHeight="1">
      <c r="A21" s="363" t="s">
        <v>244</v>
      </c>
      <c r="B21" s="335">
        <f>+D22+E22+F22+G22+H22</f>
        <v>3</v>
      </c>
      <c r="C21" s="281" t="s">
        <v>18</v>
      </c>
      <c r="D21" s="249">
        <v>74200</v>
      </c>
      <c r="E21" s="205">
        <v>62500</v>
      </c>
      <c r="F21" s="199">
        <v>102100</v>
      </c>
      <c r="G21" s="187">
        <v>88800</v>
      </c>
      <c r="H21" s="250">
        <v>110700</v>
      </c>
      <c r="I21" s="249">
        <f aca="true" t="shared" si="0" ref="I21:L22">D21</f>
        <v>74200</v>
      </c>
      <c r="J21" s="188">
        <f t="shared" si="0"/>
        <v>62500</v>
      </c>
      <c r="K21" s="209">
        <f t="shared" si="0"/>
        <v>102100</v>
      </c>
      <c r="L21" s="217">
        <f t="shared" si="0"/>
        <v>88800</v>
      </c>
      <c r="M21" s="268">
        <f>+H21</f>
        <v>110700</v>
      </c>
      <c r="N21" s="264"/>
      <c r="O21" s="240"/>
      <c r="P21" s="103"/>
      <c r="Q21" s="104"/>
    </row>
    <row r="22" spans="1:17" ht="25.5" customHeight="1">
      <c r="A22" s="364"/>
      <c r="B22" s="336"/>
      <c r="C22" s="282" t="s">
        <v>19</v>
      </c>
      <c r="D22" s="251">
        <v>1</v>
      </c>
      <c r="E22" s="190">
        <v>1</v>
      </c>
      <c r="F22" s="200">
        <v>1</v>
      </c>
      <c r="G22" s="189">
        <v>0</v>
      </c>
      <c r="H22" s="252">
        <v>0</v>
      </c>
      <c r="I22" s="251">
        <f t="shared" si="0"/>
        <v>1</v>
      </c>
      <c r="J22" s="190">
        <f t="shared" si="0"/>
        <v>1</v>
      </c>
      <c r="K22" s="200">
        <f t="shared" si="0"/>
        <v>1</v>
      </c>
      <c r="L22" s="194">
        <f t="shared" si="0"/>
        <v>0</v>
      </c>
      <c r="M22" s="269">
        <f>H22</f>
        <v>0</v>
      </c>
      <c r="N22" s="265"/>
      <c r="O22" s="241"/>
      <c r="P22" s="102"/>
      <c r="Q22" s="105"/>
    </row>
    <row r="23" spans="1:17" ht="26.25" customHeight="1" thickBot="1">
      <c r="A23" s="365"/>
      <c r="B23" s="337"/>
      <c r="C23" s="283" t="s">
        <v>20</v>
      </c>
      <c r="D23" s="253">
        <f>D21*D22</f>
        <v>74200</v>
      </c>
      <c r="E23" s="206">
        <f>E22*E21</f>
        <v>62500</v>
      </c>
      <c r="F23" s="201">
        <f>F22*F21</f>
        <v>102100</v>
      </c>
      <c r="G23" s="195">
        <f>G22*G21</f>
        <v>0</v>
      </c>
      <c r="H23" s="254">
        <f>H22*H21</f>
        <v>0</v>
      </c>
      <c r="I23" s="253">
        <f>I21*I22*10</f>
        <v>742000</v>
      </c>
      <c r="J23" s="192">
        <f>J22*J21*10</f>
        <v>625000</v>
      </c>
      <c r="K23" s="210">
        <f>K22*K21*10</f>
        <v>1021000</v>
      </c>
      <c r="L23" s="218">
        <f>L22*L21*10</f>
        <v>0</v>
      </c>
      <c r="M23" s="270">
        <f>M22*M21*10</f>
        <v>0</v>
      </c>
      <c r="N23" s="266">
        <f>+O23*0.3</f>
        <v>71640</v>
      </c>
      <c r="O23" s="242">
        <f>SUM(D23:H23)</f>
        <v>238800</v>
      </c>
      <c r="P23" s="99">
        <f>SUM(I23:M23)</f>
        <v>2388000</v>
      </c>
      <c r="Q23" s="106">
        <f>O23+P23</f>
        <v>2626800</v>
      </c>
    </row>
    <row r="24" spans="1:17" ht="23.25" customHeight="1">
      <c r="A24" s="360" t="s">
        <v>263</v>
      </c>
      <c r="B24" s="335">
        <f>+D25+E25+F25+G25+H25</f>
        <v>0</v>
      </c>
      <c r="C24" s="281" t="s">
        <v>18</v>
      </c>
      <c r="D24" s="255">
        <v>38900</v>
      </c>
      <c r="E24" s="207">
        <v>31900</v>
      </c>
      <c r="F24" s="202">
        <v>51800</v>
      </c>
      <c r="G24" s="191">
        <v>46200</v>
      </c>
      <c r="H24" s="256">
        <v>57300</v>
      </c>
      <c r="I24" s="255">
        <f aca="true" t="shared" si="1" ref="I24:L25">D24</f>
        <v>38900</v>
      </c>
      <c r="J24" s="214">
        <f t="shared" si="1"/>
        <v>31900</v>
      </c>
      <c r="K24" s="211">
        <f t="shared" si="1"/>
        <v>51800</v>
      </c>
      <c r="L24" s="219">
        <f t="shared" si="1"/>
        <v>46200</v>
      </c>
      <c r="M24" s="271">
        <f>+H24</f>
        <v>57300</v>
      </c>
      <c r="N24" s="264"/>
      <c r="O24" s="237"/>
      <c r="P24" s="100"/>
      <c r="Q24" s="107"/>
    </row>
    <row r="25" spans="1:17" ht="26.25" customHeight="1">
      <c r="A25" s="361"/>
      <c r="B25" s="336"/>
      <c r="C25" s="282" t="s">
        <v>19</v>
      </c>
      <c r="D25" s="251">
        <v>0</v>
      </c>
      <c r="E25" s="190">
        <v>0</v>
      </c>
      <c r="F25" s="200">
        <v>0</v>
      </c>
      <c r="G25" s="189">
        <v>0</v>
      </c>
      <c r="H25" s="252">
        <v>0</v>
      </c>
      <c r="I25" s="251">
        <f t="shared" si="1"/>
        <v>0</v>
      </c>
      <c r="J25" s="190">
        <f t="shared" si="1"/>
        <v>0</v>
      </c>
      <c r="K25" s="200">
        <f t="shared" si="1"/>
        <v>0</v>
      </c>
      <c r="L25" s="194">
        <f t="shared" si="1"/>
        <v>0</v>
      </c>
      <c r="M25" s="269">
        <f>H25</f>
        <v>0</v>
      </c>
      <c r="N25" s="265"/>
      <c r="O25" s="238"/>
      <c r="P25" s="101"/>
      <c r="Q25" s="108"/>
    </row>
    <row r="26" spans="1:17" ht="26.25" customHeight="1" thickBot="1">
      <c r="A26" s="362"/>
      <c r="B26" s="337"/>
      <c r="C26" s="283" t="s">
        <v>20</v>
      </c>
      <c r="D26" s="253">
        <f>D24*D25</f>
        <v>0</v>
      </c>
      <c r="E26" s="206">
        <f>E24*E25</f>
        <v>0</v>
      </c>
      <c r="F26" s="201">
        <f>F24*F25</f>
        <v>0</v>
      </c>
      <c r="G26" s="195">
        <f>G24*G25</f>
        <v>0</v>
      </c>
      <c r="H26" s="254">
        <f>H24*H25</f>
        <v>0</v>
      </c>
      <c r="I26" s="253">
        <f>I24*I25*10</f>
        <v>0</v>
      </c>
      <c r="J26" s="192">
        <f>J25*J24*10</f>
        <v>0</v>
      </c>
      <c r="K26" s="213">
        <f>K25*K24*10</f>
        <v>0</v>
      </c>
      <c r="L26" s="221">
        <f>L25*L24*10</f>
        <v>0</v>
      </c>
      <c r="M26" s="272">
        <f>M25*M24*10</f>
        <v>0</v>
      </c>
      <c r="N26" s="266">
        <f>O26*0.3</f>
        <v>0</v>
      </c>
      <c r="O26" s="244">
        <f>SUM(D26:H26)</f>
        <v>0</v>
      </c>
      <c r="P26" s="244">
        <f>SUM(I26:M26)</f>
        <v>0</v>
      </c>
      <c r="Q26" s="244">
        <f>O26+P26</f>
        <v>0</v>
      </c>
    </row>
    <row r="27" spans="1:17" ht="26.25" customHeight="1">
      <c r="A27" s="360" t="s">
        <v>261</v>
      </c>
      <c r="B27" s="335">
        <v>0</v>
      </c>
      <c r="C27" s="281" t="s">
        <v>18</v>
      </c>
      <c r="D27" s="352">
        <v>0</v>
      </c>
      <c r="E27" s="353"/>
      <c r="F27" s="245"/>
      <c r="G27" s="246"/>
      <c r="H27" s="257"/>
      <c r="I27" s="273"/>
      <c r="J27" s="248"/>
      <c r="K27" s="245"/>
      <c r="L27" s="247"/>
      <c r="M27" s="274"/>
      <c r="N27" s="264"/>
      <c r="O27" s="238"/>
      <c r="P27" s="101"/>
      <c r="Q27" s="101"/>
    </row>
    <row r="28" spans="1:17" ht="26.25" customHeight="1">
      <c r="A28" s="361"/>
      <c r="B28" s="336">
        <f>+D28</f>
        <v>0</v>
      </c>
      <c r="C28" s="282" t="s">
        <v>254</v>
      </c>
      <c r="D28" s="354">
        <v>0</v>
      </c>
      <c r="E28" s="355"/>
      <c r="F28" s="204"/>
      <c r="G28" s="197"/>
      <c r="H28" s="258"/>
      <c r="I28" s="275"/>
      <c r="J28" s="216"/>
      <c r="K28" s="204"/>
      <c r="L28" s="198"/>
      <c r="M28" s="276"/>
      <c r="N28" s="265"/>
      <c r="O28" s="238"/>
      <c r="P28" s="101"/>
      <c r="Q28" s="101"/>
    </row>
    <row r="29" spans="1:17" ht="26.25" customHeight="1" thickBot="1">
      <c r="A29" s="362"/>
      <c r="B29" s="337"/>
      <c r="C29" s="283" t="s">
        <v>20</v>
      </c>
      <c r="D29" s="369">
        <f>D27*D28</f>
        <v>0</v>
      </c>
      <c r="E29" s="370"/>
      <c r="F29" s="201">
        <f>F27*F28</f>
        <v>0</v>
      </c>
      <c r="G29" s="195">
        <f>G27*G28</f>
        <v>0</v>
      </c>
      <c r="H29" s="254">
        <f>H27*H28</f>
        <v>0</v>
      </c>
      <c r="I29" s="277">
        <v>0</v>
      </c>
      <c r="J29" s="206">
        <v>0</v>
      </c>
      <c r="K29" s="201">
        <v>0</v>
      </c>
      <c r="L29" s="193">
        <v>0</v>
      </c>
      <c r="M29" s="278">
        <v>0</v>
      </c>
      <c r="N29" s="266">
        <f>O29*0.3</f>
        <v>0</v>
      </c>
      <c r="O29" s="244">
        <v>0</v>
      </c>
      <c r="P29" s="244">
        <v>0</v>
      </c>
      <c r="Q29" s="244">
        <v>0</v>
      </c>
    </row>
    <row r="30" spans="1:17" ht="27" customHeight="1">
      <c r="A30" s="360" t="s">
        <v>257</v>
      </c>
      <c r="B30" s="335">
        <f>+D31+E31+F31+G31+H31</f>
        <v>29</v>
      </c>
      <c r="C30" s="281" t="s">
        <v>18</v>
      </c>
      <c r="D30" s="249">
        <v>55400</v>
      </c>
      <c r="E30" s="205">
        <v>43600</v>
      </c>
      <c r="F30" s="199">
        <v>74100</v>
      </c>
      <c r="G30" s="187">
        <v>65700</v>
      </c>
      <c r="H30" s="250">
        <v>80200</v>
      </c>
      <c r="I30" s="249">
        <f aca="true" t="shared" si="2" ref="I30:L31">D30</f>
        <v>55400</v>
      </c>
      <c r="J30" s="188">
        <f t="shared" si="2"/>
        <v>43600</v>
      </c>
      <c r="K30" s="209">
        <f t="shared" si="2"/>
        <v>74100</v>
      </c>
      <c r="L30" s="217">
        <f t="shared" si="2"/>
        <v>65700</v>
      </c>
      <c r="M30" s="268">
        <f>+H30</f>
        <v>80200</v>
      </c>
      <c r="N30" s="264"/>
      <c r="O30" s="243"/>
      <c r="P30" s="185"/>
      <c r="Q30" s="186"/>
    </row>
    <row r="31" spans="1:17" ht="24" customHeight="1">
      <c r="A31" s="361"/>
      <c r="B31" s="336"/>
      <c r="C31" s="282" t="s">
        <v>19</v>
      </c>
      <c r="D31" s="251">
        <v>9</v>
      </c>
      <c r="E31" s="190">
        <v>16</v>
      </c>
      <c r="F31" s="200">
        <v>0</v>
      </c>
      <c r="G31" s="189">
        <v>3</v>
      </c>
      <c r="H31" s="252">
        <v>1</v>
      </c>
      <c r="I31" s="251">
        <f t="shared" si="2"/>
        <v>9</v>
      </c>
      <c r="J31" s="190">
        <f t="shared" si="2"/>
        <v>16</v>
      </c>
      <c r="K31" s="200">
        <f t="shared" si="2"/>
        <v>0</v>
      </c>
      <c r="L31" s="194">
        <f t="shared" si="2"/>
        <v>3</v>
      </c>
      <c r="M31" s="269">
        <f>H31</f>
        <v>1</v>
      </c>
      <c r="N31" s="265"/>
      <c r="O31" s="238"/>
      <c r="P31" s="101"/>
      <c r="Q31" s="108"/>
    </row>
    <row r="32" spans="1:17" ht="25.5" customHeight="1" thickBot="1">
      <c r="A32" s="362"/>
      <c r="B32" s="337"/>
      <c r="C32" s="283" t="s">
        <v>20</v>
      </c>
      <c r="D32" s="253">
        <f>D30*D31</f>
        <v>498600</v>
      </c>
      <c r="E32" s="206">
        <f>E30*E31</f>
        <v>697600</v>
      </c>
      <c r="F32" s="201">
        <f>F30*F31</f>
        <v>0</v>
      </c>
      <c r="G32" s="195">
        <f>G30*G31</f>
        <v>197100</v>
      </c>
      <c r="H32" s="254">
        <f>H30*H31</f>
        <v>80200</v>
      </c>
      <c r="I32" s="253">
        <f>I31*I30*10</f>
        <v>4986000</v>
      </c>
      <c r="J32" s="192">
        <f>J31*J30*10</f>
        <v>6976000</v>
      </c>
      <c r="K32" s="213">
        <f>K31*K30*10</f>
        <v>0</v>
      </c>
      <c r="L32" s="221">
        <f>L31*L30*10</f>
        <v>1971000</v>
      </c>
      <c r="M32" s="272">
        <f>M31*M30*10</f>
        <v>802000</v>
      </c>
      <c r="N32" s="266">
        <f>O32*0.3</f>
        <v>442050</v>
      </c>
      <c r="O32" s="244">
        <f>SUM(D32:H32)</f>
        <v>1473500</v>
      </c>
      <c r="P32" s="146">
        <f>SUM(I32:M32)</f>
        <v>14735000</v>
      </c>
      <c r="Q32" s="147">
        <f>O32+P32</f>
        <v>16208500</v>
      </c>
    </row>
    <row r="33" spans="1:17" ht="24" customHeight="1">
      <c r="A33" s="360" t="s">
        <v>258</v>
      </c>
      <c r="B33" s="338">
        <f>D34+E34+F34+G34+H34</f>
        <v>16</v>
      </c>
      <c r="C33" s="284" t="s">
        <v>18</v>
      </c>
      <c r="D33" s="249">
        <v>81300</v>
      </c>
      <c r="E33" s="205">
        <v>69500</v>
      </c>
      <c r="F33" s="199">
        <v>110500</v>
      </c>
      <c r="G33" s="187">
        <v>96500</v>
      </c>
      <c r="H33" s="250">
        <v>112600</v>
      </c>
      <c r="I33" s="249">
        <f aca="true" t="shared" si="3" ref="I33:L34">D33</f>
        <v>81300</v>
      </c>
      <c r="J33" s="188">
        <f t="shared" si="3"/>
        <v>69500</v>
      </c>
      <c r="K33" s="209">
        <f t="shared" si="3"/>
        <v>110500</v>
      </c>
      <c r="L33" s="217">
        <f t="shared" si="3"/>
        <v>96500</v>
      </c>
      <c r="M33" s="268">
        <f>+H33</f>
        <v>112600</v>
      </c>
      <c r="N33" s="265"/>
      <c r="O33" s="243"/>
      <c r="P33" s="185"/>
      <c r="Q33" s="186"/>
    </row>
    <row r="34" spans="1:17" ht="22.5" customHeight="1">
      <c r="A34" s="361"/>
      <c r="B34" s="336"/>
      <c r="C34" s="282" t="s">
        <v>19</v>
      </c>
      <c r="D34" s="251">
        <v>0</v>
      </c>
      <c r="E34" s="190">
        <v>6</v>
      </c>
      <c r="F34" s="200">
        <v>3</v>
      </c>
      <c r="G34" s="189">
        <v>4</v>
      </c>
      <c r="H34" s="252">
        <v>3</v>
      </c>
      <c r="I34" s="251">
        <f t="shared" si="3"/>
        <v>0</v>
      </c>
      <c r="J34" s="190">
        <f t="shared" si="3"/>
        <v>6</v>
      </c>
      <c r="K34" s="200">
        <f t="shared" si="3"/>
        <v>3</v>
      </c>
      <c r="L34" s="194">
        <f t="shared" si="3"/>
        <v>4</v>
      </c>
      <c r="M34" s="269">
        <f>H34</f>
        <v>3</v>
      </c>
      <c r="N34" s="265"/>
      <c r="O34" s="238"/>
      <c r="P34" s="101"/>
      <c r="Q34" s="108"/>
    </row>
    <row r="35" spans="1:17" ht="27" customHeight="1" thickBot="1">
      <c r="A35" s="362"/>
      <c r="B35" s="337"/>
      <c r="C35" s="283" t="s">
        <v>20</v>
      </c>
      <c r="D35" s="253">
        <f>D33*D34</f>
        <v>0</v>
      </c>
      <c r="E35" s="206">
        <f>E33*E34</f>
        <v>417000</v>
      </c>
      <c r="F35" s="201">
        <f>F33*F34</f>
        <v>331500</v>
      </c>
      <c r="G35" s="195">
        <f>G33*G34</f>
        <v>386000</v>
      </c>
      <c r="H35" s="254">
        <f>H33*H34</f>
        <v>337800</v>
      </c>
      <c r="I35" s="253">
        <f>I34*I33*10</f>
        <v>0</v>
      </c>
      <c r="J35" s="192">
        <f>J34*J33*10</f>
        <v>4170000</v>
      </c>
      <c r="K35" s="213">
        <f>K34*K33*10</f>
        <v>3315000</v>
      </c>
      <c r="L35" s="221">
        <f>L34*L33*10</f>
        <v>3860000</v>
      </c>
      <c r="M35" s="272">
        <f>M34*M33*10</f>
        <v>3378000</v>
      </c>
      <c r="N35" s="266">
        <f>+O35*0.3</f>
        <v>441690</v>
      </c>
      <c r="O35" s="242">
        <f>SUM(D35:H35)</f>
        <v>1472300</v>
      </c>
      <c r="P35" s="99">
        <f>SUM(I35:M35)</f>
        <v>14723000</v>
      </c>
      <c r="Q35" s="106">
        <f>O35+P35</f>
        <v>16195300</v>
      </c>
    </row>
    <row r="36" spans="1:17" ht="27.75" customHeight="1">
      <c r="A36" s="360" t="s">
        <v>264</v>
      </c>
      <c r="B36" s="335">
        <f>D37+E37+F37+G37+H37</f>
        <v>7</v>
      </c>
      <c r="C36" s="284" t="s">
        <v>18</v>
      </c>
      <c r="D36" s="249">
        <v>55400</v>
      </c>
      <c r="E36" s="205">
        <v>49500</v>
      </c>
      <c r="F36" s="199">
        <v>74100</v>
      </c>
      <c r="G36" s="187">
        <v>65700</v>
      </c>
      <c r="H36" s="250">
        <v>84900</v>
      </c>
      <c r="I36" s="249">
        <f aca="true" t="shared" si="4" ref="I36:L37">D36</f>
        <v>55400</v>
      </c>
      <c r="J36" s="188">
        <f t="shared" si="4"/>
        <v>49500</v>
      </c>
      <c r="K36" s="209">
        <f t="shared" si="4"/>
        <v>74100</v>
      </c>
      <c r="L36" s="217">
        <f t="shared" si="4"/>
        <v>65700</v>
      </c>
      <c r="M36" s="268">
        <f>+H36</f>
        <v>84900</v>
      </c>
      <c r="N36" s="265"/>
      <c r="O36" s="237"/>
      <c r="P36" s="100"/>
      <c r="Q36" s="107"/>
    </row>
    <row r="37" spans="1:17" ht="26.25" customHeight="1">
      <c r="A37" s="361"/>
      <c r="B37" s="336"/>
      <c r="C37" s="282" t="s">
        <v>19</v>
      </c>
      <c r="D37" s="251">
        <v>2</v>
      </c>
      <c r="E37" s="190">
        <v>0</v>
      </c>
      <c r="F37" s="200">
        <v>1</v>
      </c>
      <c r="G37" s="189">
        <v>2</v>
      </c>
      <c r="H37" s="252">
        <v>2</v>
      </c>
      <c r="I37" s="251">
        <f t="shared" si="4"/>
        <v>2</v>
      </c>
      <c r="J37" s="190">
        <f t="shared" si="4"/>
        <v>0</v>
      </c>
      <c r="K37" s="200">
        <f t="shared" si="4"/>
        <v>1</v>
      </c>
      <c r="L37" s="194">
        <f t="shared" si="4"/>
        <v>2</v>
      </c>
      <c r="M37" s="269">
        <f>H37</f>
        <v>2</v>
      </c>
      <c r="N37" s="265"/>
      <c r="O37" s="238"/>
      <c r="P37" s="101"/>
      <c r="Q37" s="108"/>
    </row>
    <row r="38" spans="1:17" ht="27" customHeight="1" thickBot="1">
      <c r="A38" s="362"/>
      <c r="B38" s="359"/>
      <c r="C38" s="285" t="s">
        <v>20</v>
      </c>
      <c r="D38" s="259">
        <f>D36*D37</f>
        <v>110800</v>
      </c>
      <c r="E38" s="208">
        <f>E36*E37</f>
        <v>0</v>
      </c>
      <c r="F38" s="203">
        <f>F36*F37</f>
        <v>74100</v>
      </c>
      <c r="G38" s="196">
        <f>G36*G37</f>
        <v>131400</v>
      </c>
      <c r="H38" s="260">
        <f>H36*H37</f>
        <v>169800</v>
      </c>
      <c r="I38" s="259">
        <f>I37*I36*10</f>
        <v>1108000</v>
      </c>
      <c r="J38" s="215">
        <f>J37*J36*10</f>
        <v>0</v>
      </c>
      <c r="K38" s="212">
        <f>K37*K36*10</f>
        <v>741000</v>
      </c>
      <c r="L38" s="220">
        <f>L37*L36*10</f>
        <v>1314000</v>
      </c>
      <c r="M38" s="279">
        <f>M37*M36*10</f>
        <v>1698000</v>
      </c>
      <c r="N38" s="266">
        <f>+O38*0.3</f>
        <v>145830</v>
      </c>
      <c r="O38" s="242">
        <f>SUM(D38:H38)</f>
        <v>486100</v>
      </c>
      <c r="P38" s="99">
        <f>SUM(I38:M38)</f>
        <v>4861000</v>
      </c>
      <c r="Q38" s="106">
        <f>O38+P38</f>
        <v>5347100</v>
      </c>
    </row>
    <row r="39" spans="1:17" ht="25.5" customHeight="1" thickBot="1">
      <c r="A39" s="280" t="s">
        <v>169</v>
      </c>
      <c r="B39" s="287">
        <f>+B21+B24+B27+B30+B33+B36</f>
        <v>55</v>
      </c>
      <c r="C39" s="286" t="s">
        <v>22</v>
      </c>
      <c r="D39" s="261">
        <f aca="true" t="shared" si="5" ref="D39:M39">D23+D26+D32+D35+D38+D29</f>
        <v>683600</v>
      </c>
      <c r="E39" s="262">
        <f t="shared" si="5"/>
        <v>1177100</v>
      </c>
      <c r="F39" s="262">
        <f t="shared" si="5"/>
        <v>507700</v>
      </c>
      <c r="G39" s="262">
        <f t="shared" si="5"/>
        <v>714500</v>
      </c>
      <c r="H39" s="263">
        <f t="shared" si="5"/>
        <v>587800</v>
      </c>
      <c r="I39" s="261">
        <f t="shared" si="5"/>
        <v>6836000</v>
      </c>
      <c r="J39" s="262">
        <f t="shared" si="5"/>
        <v>11771000</v>
      </c>
      <c r="K39" s="262">
        <f t="shared" si="5"/>
        <v>5077000</v>
      </c>
      <c r="L39" s="262">
        <f t="shared" si="5"/>
        <v>7145000</v>
      </c>
      <c r="M39" s="263">
        <f t="shared" si="5"/>
        <v>5878000</v>
      </c>
      <c r="N39" s="267">
        <f>+N38+N35+N32+N29+N26+N23</f>
        <v>1101210</v>
      </c>
      <c r="O39" s="144">
        <f>O23+O26+O32+O35+O38+O29</f>
        <v>3670700</v>
      </c>
      <c r="P39" s="18">
        <f>P23+P26+P32+P35+P38+P29</f>
        <v>36707000</v>
      </c>
      <c r="Q39" s="18">
        <f>Q23+Q26+Q32+Q35+Q38+Q29</f>
        <v>40377700</v>
      </c>
    </row>
    <row r="42" ht="13.5" thickBot="1">
      <c r="N42" s="302"/>
    </row>
    <row r="43" spans="4:8" ht="23.25" customHeight="1" thickBot="1">
      <c r="D43" s="384" t="s">
        <v>273</v>
      </c>
      <c r="E43" s="385"/>
      <c r="F43" s="385"/>
      <c r="G43" s="385"/>
      <c r="H43" s="386"/>
    </row>
    <row r="45" spans="2:8" ht="39.75" customHeight="1">
      <c r="B45" s="387" t="s">
        <v>276</v>
      </c>
      <c r="C45" s="387"/>
      <c r="D45" s="183">
        <f>CEILING(D21,100)</f>
        <v>74200</v>
      </c>
      <c r="E45" s="183">
        <f>CEILING(E21,100)</f>
        <v>62500</v>
      </c>
      <c r="F45" s="183">
        <f>CEILING(F21,100)</f>
        <v>102100</v>
      </c>
      <c r="G45" s="183">
        <f>CEILING(G21,100)</f>
        <v>88800</v>
      </c>
      <c r="H45" s="183">
        <f>CEILING(H21,100)</f>
        <v>110700</v>
      </c>
    </row>
    <row r="46" spans="2:8" ht="39.75" customHeight="1">
      <c r="B46" s="387" t="s">
        <v>275</v>
      </c>
      <c r="C46" s="387"/>
      <c r="D46" s="183">
        <f>CEILING(D24,100)</f>
        <v>38900</v>
      </c>
      <c r="E46" s="183">
        <f>CEILING(E24,100)</f>
        <v>31900</v>
      </c>
      <c r="F46" s="183">
        <f>CEILING(F24,100)</f>
        <v>51800</v>
      </c>
      <c r="G46" s="183">
        <f>CEILING(G24,100)</f>
        <v>46200</v>
      </c>
      <c r="H46" s="183">
        <f>CEILING(H24,100)</f>
        <v>57300</v>
      </c>
    </row>
    <row r="47" spans="2:8" ht="39.75" customHeight="1">
      <c r="B47" s="388"/>
      <c r="C47" s="389"/>
      <c r="D47" s="324"/>
      <c r="E47" s="324"/>
      <c r="F47" s="324"/>
      <c r="G47" s="324"/>
      <c r="H47" s="324"/>
    </row>
    <row r="48" spans="2:8" ht="39.75" customHeight="1">
      <c r="B48" s="387" t="s">
        <v>282</v>
      </c>
      <c r="C48" s="387"/>
      <c r="D48" s="183">
        <f>CEILING(D30,100)</f>
        <v>55400</v>
      </c>
      <c r="E48" s="183">
        <f>CEILING(E30,100)</f>
        <v>43600</v>
      </c>
      <c r="F48" s="183">
        <f>CEILING(F30,100)</f>
        <v>74100</v>
      </c>
      <c r="G48" s="183">
        <f>CEILING(G30,100)</f>
        <v>65700</v>
      </c>
      <c r="H48" s="183">
        <f>CEILING(H30,100)</f>
        <v>80200</v>
      </c>
    </row>
    <row r="49" spans="2:8" ht="39.75" customHeight="1">
      <c r="B49" s="382" t="s">
        <v>274</v>
      </c>
      <c r="C49" s="383"/>
      <c r="D49" s="183">
        <f>CEILING(D33,100)</f>
        <v>81300</v>
      </c>
      <c r="E49" s="183">
        <f>CEILING(E33,100)</f>
        <v>69500</v>
      </c>
      <c r="F49" s="183">
        <f>CEILING(F33,100)</f>
        <v>110500</v>
      </c>
      <c r="G49" s="183">
        <f>CEILING(G33,100)</f>
        <v>96500</v>
      </c>
      <c r="H49" s="183">
        <f>CEILING(H33,100)</f>
        <v>112600</v>
      </c>
    </row>
    <row r="50" spans="2:8" ht="39.75" customHeight="1">
      <c r="B50" s="382" t="s">
        <v>277</v>
      </c>
      <c r="C50" s="383"/>
      <c r="D50" s="183">
        <f>CEILING(D36,100)</f>
        <v>55400</v>
      </c>
      <c r="E50" s="183">
        <f>CEILING(E36,100)</f>
        <v>49500</v>
      </c>
      <c r="F50" s="183">
        <f>CEILING(F36,100)</f>
        <v>74100</v>
      </c>
      <c r="G50" s="183">
        <f>CEILING(G36,100)</f>
        <v>65700</v>
      </c>
      <c r="H50" s="183">
        <f>CEILING(H36,100)</f>
        <v>84900</v>
      </c>
    </row>
  </sheetData>
  <sheetProtection selectLockedCells="1" selectUnlockedCells="1"/>
  <mergeCells count="37">
    <mergeCell ref="B50:C50"/>
    <mergeCell ref="D43:H43"/>
    <mergeCell ref="B45:C45"/>
    <mergeCell ref="B46:C46"/>
    <mergeCell ref="B48:C48"/>
    <mergeCell ref="B47:C47"/>
    <mergeCell ref="B49:C49"/>
    <mergeCell ref="A27:A29"/>
    <mergeCell ref="A33:A35"/>
    <mergeCell ref="N18:N20"/>
    <mergeCell ref="D29:E29"/>
    <mergeCell ref="D13:E13"/>
    <mergeCell ref="C13:C14"/>
    <mergeCell ref="H19:H20"/>
    <mergeCell ref="M19:M20"/>
    <mergeCell ref="I19:J19"/>
    <mergeCell ref="K19:L19"/>
    <mergeCell ref="D19:E19"/>
    <mergeCell ref="F19:G19"/>
    <mergeCell ref="B27:B29"/>
    <mergeCell ref="B36:B38"/>
    <mergeCell ref="A36:A38"/>
    <mergeCell ref="A21:A23"/>
    <mergeCell ref="A24:A26"/>
    <mergeCell ref="B24:B26"/>
    <mergeCell ref="A30:A32"/>
    <mergeCell ref="B30:B32"/>
    <mergeCell ref="I4:J4"/>
    <mergeCell ref="B21:B23"/>
    <mergeCell ref="B33:B35"/>
    <mergeCell ref="D18:H18"/>
    <mergeCell ref="I18:M18"/>
    <mergeCell ref="A18:A20"/>
    <mergeCell ref="B18:B20"/>
    <mergeCell ref="C18:C20"/>
    <mergeCell ref="D27:E27"/>
    <mergeCell ref="D28:E28"/>
  </mergeCells>
  <printOptions/>
  <pageMargins left="1.7322834645669292" right="0.1968503937007874" top="0.8267716535433072" bottom="0.7086614173228347" header="0.4330708661417323" footer="0.4724409448818898"/>
  <pageSetup fitToHeight="2" horizontalDpi="300" verticalDpi="300" orientation="landscape" paperSize="5" scale="55" r:id="rId3"/>
  <headerFooter alignWithMargins="0">
    <oddHeader>&amp;LSEPT - 2004&amp;CDIRECTIVA D.B.S.A.
ORDINARIA&amp;R01-BS/0305/04</oddHeader>
    <oddFooter>&amp;LDEPARTAMENTO
RRHH Y GESTION&amp;C01-BS&amp;RPAG &amp;P</oddFooter>
  </headerFooter>
  <ignoredErrors>
    <ignoredError sqref="L35 I23:L23 I32" formula="1"/>
    <ignoredError sqref="D25:M26 D37:M37 D35:H35 M35 D32:H32 M32 D22:M22 D31:M31 D29:H29 D34:H34 I21:L21 M34 F28:M28 I30:L30 I24:L24 I36:L36 E27:M27" unlockedFormula="1"/>
    <ignoredError sqref="I35:K35 I33:L34 J32:L32" formula="1" unlockedFormula="1"/>
  </ignoredErrors>
  <legacyDrawing r:id="rId2"/>
</worksheet>
</file>

<file path=xl/worksheets/sheet2.xml><?xml version="1.0" encoding="utf-8"?>
<worksheet xmlns="http://schemas.openxmlformats.org/spreadsheetml/2006/main" xmlns:r="http://schemas.openxmlformats.org/officeDocument/2006/relationships">
  <dimension ref="A1:O91"/>
  <sheetViews>
    <sheetView showGridLines="0" tabSelected="1" zoomScale="90" zoomScaleNormal="90" zoomScalePageLayoutView="0" workbookViewId="0" topLeftCell="A1">
      <pane ySplit="8" topLeftCell="A9" activePane="bottomLeft" state="frozen"/>
      <selection pane="topLeft" activeCell="A1" sqref="A1"/>
      <selection pane="bottomLeft" activeCell="I13" sqref="I13"/>
    </sheetView>
  </sheetViews>
  <sheetFormatPr defaultColWidth="11.421875" defaultRowHeight="12.75"/>
  <cols>
    <col min="1" max="1" width="15.8515625" style="1" customWidth="1"/>
    <col min="2" max="2" width="21.140625" style="1" customWidth="1"/>
    <col min="3" max="3" width="90.140625" style="1" customWidth="1"/>
    <col min="4" max="4" width="17.57421875" style="1" customWidth="1"/>
    <col min="5" max="5" width="10.00390625" style="1" customWidth="1"/>
    <col min="6" max="6" width="9.421875" style="20" customWidth="1"/>
    <col min="7" max="7" width="12.57421875" style="4" customWidth="1"/>
    <col min="8" max="8" width="18.140625" style="4" customWidth="1"/>
    <col min="9" max="9" width="48.28125" style="148" customWidth="1"/>
    <col min="10" max="10" width="21.421875" style="1" customWidth="1"/>
    <col min="11" max="11" width="6.00390625" style="1" customWidth="1"/>
    <col min="12" max="12" width="15.140625" style="1" customWidth="1"/>
    <col min="13" max="13" width="11.421875" style="1" customWidth="1"/>
    <col min="14" max="14" width="18.421875" style="1" customWidth="1"/>
    <col min="15" max="15" width="16.00390625" style="1" customWidth="1"/>
    <col min="16" max="16384" width="11.421875" style="1" customWidth="1"/>
  </cols>
  <sheetData>
    <row r="1" spans="2:8" ht="16.5">
      <c r="B1" s="420">
        <v>0</v>
      </c>
      <c r="C1" s="420"/>
      <c r="D1" s="420"/>
      <c r="E1" s="420"/>
      <c r="F1" s="420"/>
      <c r="G1" s="420"/>
      <c r="H1" s="1"/>
    </row>
    <row r="2" spans="2:8" ht="16.5">
      <c r="B2" s="421" t="s">
        <v>23</v>
      </c>
      <c r="C2" s="421"/>
      <c r="D2" s="421"/>
      <c r="E2" s="421"/>
      <c r="F2" s="421"/>
      <c r="G2" s="421"/>
      <c r="H2" s="1"/>
    </row>
    <row r="3" spans="2:10" ht="16.5">
      <c r="B3" s="421" t="s">
        <v>24</v>
      </c>
      <c r="C3" s="421"/>
      <c r="D3" s="421"/>
      <c r="E3" s="421"/>
      <c r="F3" s="421"/>
      <c r="G3" s="421"/>
      <c r="H3" s="1"/>
      <c r="J3" s="1" t="s">
        <v>177</v>
      </c>
    </row>
    <row r="4" spans="2:3" ht="6.75" customHeight="1">
      <c r="B4" s="4"/>
      <c r="C4" s="4"/>
    </row>
    <row r="5" spans="3:9" s="82" customFormat="1" ht="17.25" thickBot="1">
      <c r="C5" s="84" t="s">
        <v>25</v>
      </c>
      <c r="D5" s="422" t="s">
        <v>248</v>
      </c>
      <c r="E5" s="423"/>
      <c r="F5" s="83"/>
      <c r="G5" s="83"/>
      <c r="H5" s="83"/>
      <c r="I5" s="148"/>
    </row>
    <row r="6" spans="1:10" ht="15" customHeight="1" thickBot="1">
      <c r="A6" s="81"/>
      <c r="B6" s="81"/>
      <c r="C6" s="414"/>
      <c r="D6" s="414"/>
      <c r="I6" s="181" t="s">
        <v>222</v>
      </c>
      <c r="J6" s="181">
        <v>1.05</v>
      </c>
    </row>
    <row r="7" spans="4:8" ht="16.5">
      <c r="D7" s="75" t="s">
        <v>26</v>
      </c>
      <c r="E7" s="424" t="s">
        <v>27</v>
      </c>
      <c r="F7" s="425"/>
      <c r="G7" s="76" t="s">
        <v>28</v>
      </c>
      <c r="H7" s="77" t="s">
        <v>29</v>
      </c>
    </row>
    <row r="8" spans="1:8" ht="25.5" customHeight="1" thickBot="1">
      <c r="A8" s="154" t="s">
        <v>30</v>
      </c>
      <c r="B8" s="426" t="s">
        <v>31</v>
      </c>
      <c r="C8" s="426"/>
      <c r="D8" s="78" t="s">
        <v>32</v>
      </c>
      <c r="E8" s="24" t="s">
        <v>33</v>
      </c>
      <c r="F8" s="24" t="s">
        <v>34</v>
      </c>
      <c r="G8" s="79" t="s">
        <v>35</v>
      </c>
      <c r="H8" s="80" t="s">
        <v>35</v>
      </c>
    </row>
    <row r="9" spans="1:15" ht="25.5">
      <c r="A9" s="407" t="s">
        <v>166</v>
      </c>
      <c r="B9" s="427" t="s">
        <v>110</v>
      </c>
      <c r="C9" s="428"/>
      <c r="D9" s="132">
        <v>95057834.44483072</v>
      </c>
      <c r="E9" s="64">
        <v>51719.850000000006</v>
      </c>
      <c r="F9" s="74"/>
      <c r="G9" s="64">
        <v>775797.7500000001</v>
      </c>
      <c r="H9" s="65">
        <v>95833632.19483072</v>
      </c>
      <c r="J9" s="390" t="s">
        <v>286</v>
      </c>
      <c r="K9" s="391"/>
      <c r="L9" s="392"/>
      <c r="N9" s="180" t="s">
        <v>211</v>
      </c>
      <c r="O9" s="332">
        <v>2339000</v>
      </c>
    </row>
    <row r="10" spans="1:12" ht="16.5">
      <c r="A10" s="408"/>
      <c r="B10" s="403" t="s">
        <v>52</v>
      </c>
      <c r="C10" s="404"/>
      <c r="D10" s="397"/>
      <c r="E10" s="398"/>
      <c r="F10" s="398"/>
      <c r="G10" s="398"/>
      <c r="H10" s="399"/>
      <c r="J10" s="169" t="s">
        <v>223</v>
      </c>
      <c r="K10" s="170">
        <v>9</v>
      </c>
      <c r="L10" s="171">
        <v>0</v>
      </c>
    </row>
    <row r="11" spans="1:15" ht="12.75">
      <c r="A11" s="408"/>
      <c r="B11" s="395" t="s">
        <v>53</v>
      </c>
      <c r="C11" s="396"/>
      <c r="D11" s="137">
        <v>89595717.09502208</v>
      </c>
      <c r="E11" s="27"/>
      <c r="F11" s="28"/>
      <c r="G11" s="26"/>
      <c r="H11" s="66">
        <v>89595717.09502208</v>
      </c>
      <c r="I11" s="1" t="s">
        <v>283</v>
      </c>
      <c r="J11" s="169" t="s">
        <v>224</v>
      </c>
      <c r="K11" s="170">
        <v>0</v>
      </c>
      <c r="L11" s="171">
        <v>0</v>
      </c>
      <c r="N11" s="390" t="s">
        <v>212</v>
      </c>
      <c r="O11" s="392"/>
    </row>
    <row r="12" spans="1:15" ht="16.5">
      <c r="A12" s="408"/>
      <c r="B12" s="395" t="s">
        <v>172</v>
      </c>
      <c r="C12" s="396"/>
      <c r="D12" s="137">
        <v>2339000</v>
      </c>
      <c r="E12" s="27">
        <v>0</v>
      </c>
      <c r="F12" s="28">
        <v>1</v>
      </c>
      <c r="G12" s="26">
        <v>0</v>
      </c>
      <c r="H12" s="66">
        <v>2339000</v>
      </c>
      <c r="J12" s="169" t="s">
        <v>213</v>
      </c>
      <c r="K12" s="170">
        <v>1</v>
      </c>
      <c r="L12" s="171">
        <v>0</v>
      </c>
      <c r="N12" s="172" t="s">
        <v>214</v>
      </c>
      <c r="O12" s="182">
        <v>1226160.1788584134</v>
      </c>
    </row>
    <row r="13" spans="1:15" ht="16.5">
      <c r="A13" s="408"/>
      <c r="B13" s="393" t="s">
        <v>54</v>
      </c>
      <c r="C13" s="394"/>
      <c r="D13" s="138">
        <v>0</v>
      </c>
      <c r="E13" s="27">
        <v>0</v>
      </c>
      <c r="F13" s="28">
        <v>1</v>
      </c>
      <c r="G13" s="26">
        <v>0</v>
      </c>
      <c r="H13" s="66">
        <v>0</v>
      </c>
      <c r="J13" s="169" t="s">
        <v>215</v>
      </c>
      <c r="K13" s="170">
        <v>0</v>
      </c>
      <c r="L13" s="171">
        <v>0</v>
      </c>
      <c r="N13" s="172" t="s">
        <v>216</v>
      </c>
      <c r="O13" s="182">
        <v>1001000</v>
      </c>
    </row>
    <row r="14" spans="1:15" ht="16.5">
      <c r="A14" s="408"/>
      <c r="B14" s="395" t="s">
        <v>55</v>
      </c>
      <c r="C14" s="396"/>
      <c r="D14" s="137">
        <v>2227160.1788584134</v>
      </c>
      <c r="E14" s="27">
        <v>0</v>
      </c>
      <c r="F14" s="28">
        <v>1</v>
      </c>
      <c r="G14" s="26">
        <v>0</v>
      </c>
      <c r="H14" s="66">
        <v>2227160.1788584134</v>
      </c>
      <c r="J14" s="173" t="s">
        <v>217</v>
      </c>
      <c r="K14" s="174"/>
      <c r="L14" s="175">
        <v>0</v>
      </c>
      <c r="N14" s="168" t="s">
        <v>218</v>
      </c>
      <c r="O14" s="182">
        <v>2227160.1788584134</v>
      </c>
    </row>
    <row r="15" spans="1:12" ht="12.75" customHeight="1">
      <c r="A15" s="408"/>
      <c r="B15" s="395" t="s">
        <v>124</v>
      </c>
      <c r="C15" s="396"/>
      <c r="D15" s="141">
        <v>0</v>
      </c>
      <c r="E15" s="27">
        <v>0</v>
      </c>
      <c r="F15" s="28">
        <v>1</v>
      </c>
      <c r="G15" s="26">
        <v>0</v>
      </c>
      <c r="H15" s="66">
        <v>0</v>
      </c>
      <c r="J15" s="173" t="s">
        <v>219</v>
      </c>
      <c r="K15" s="176"/>
      <c r="L15" s="177">
        <v>0</v>
      </c>
    </row>
    <row r="16" spans="1:12" ht="12.75" customHeight="1">
      <c r="A16" s="408"/>
      <c r="B16" s="403" t="s">
        <v>56</v>
      </c>
      <c r="C16" s="404"/>
      <c r="D16" s="397"/>
      <c r="E16" s="398"/>
      <c r="F16" s="398"/>
      <c r="G16" s="398"/>
      <c r="H16" s="399"/>
      <c r="I16" s="149"/>
      <c r="J16" s="173" t="s">
        <v>220</v>
      </c>
      <c r="K16" s="174"/>
      <c r="L16" s="331">
        <v>1.05</v>
      </c>
    </row>
    <row r="17" spans="1:12" ht="12.75" customHeight="1">
      <c r="A17" s="408"/>
      <c r="B17" s="395" t="s">
        <v>57</v>
      </c>
      <c r="C17" s="396"/>
      <c r="D17" s="136">
        <v>895957.1709502209</v>
      </c>
      <c r="E17" s="27">
        <v>0</v>
      </c>
      <c r="F17" s="28">
        <v>1</v>
      </c>
      <c r="G17" s="26">
        <v>0</v>
      </c>
      <c r="H17" s="66">
        <v>895957.1709502209</v>
      </c>
      <c r="I17" s="149" t="s">
        <v>284</v>
      </c>
      <c r="J17" s="178" t="s">
        <v>221</v>
      </c>
      <c r="K17" s="179"/>
      <c r="L17" s="330">
        <v>89595717.09502208</v>
      </c>
    </row>
    <row r="18" spans="1:15" ht="12.75" customHeight="1">
      <c r="A18" s="408"/>
      <c r="B18" s="403" t="s">
        <v>58</v>
      </c>
      <c r="C18" s="404"/>
      <c r="D18" s="397"/>
      <c r="E18" s="398"/>
      <c r="F18" s="398"/>
      <c r="G18" s="398"/>
      <c r="H18" s="399"/>
      <c r="I18" s="149"/>
      <c r="N18" s="180" t="s">
        <v>225</v>
      </c>
      <c r="O18" s="182">
        <v>16419</v>
      </c>
    </row>
    <row r="19" spans="1:15" ht="12.75" customHeight="1">
      <c r="A19" s="408"/>
      <c r="B19" s="57" t="s">
        <v>59</v>
      </c>
      <c r="C19" s="58"/>
      <c r="D19" s="129"/>
      <c r="E19" s="27">
        <v>51719.850000000006</v>
      </c>
      <c r="F19" s="28">
        <v>15</v>
      </c>
      <c r="G19" s="26">
        <v>775797.7500000001</v>
      </c>
      <c r="H19" s="66">
        <v>775797.7500000001</v>
      </c>
      <c r="I19" s="149" t="s">
        <v>285</v>
      </c>
      <c r="N19" s="180" t="s">
        <v>226</v>
      </c>
      <c r="O19" s="182">
        <v>17239.95</v>
      </c>
    </row>
    <row r="20" spans="1:9" ht="12.75" customHeight="1">
      <c r="A20" s="408"/>
      <c r="B20" s="59" t="s">
        <v>60</v>
      </c>
      <c r="C20" s="58"/>
      <c r="D20" s="134"/>
      <c r="E20" s="27">
        <v>0</v>
      </c>
      <c r="F20" s="28">
        <v>1</v>
      </c>
      <c r="G20" s="26">
        <v>0</v>
      </c>
      <c r="H20" s="66"/>
      <c r="I20" s="149"/>
    </row>
    <row r="21" spans="1:9" ht="12.75" customHeight="1">
      <c r="A21" s="408"/>
      <c r="B21" s="429" t="s">
        <v>61</v>
      </c>
      <c r="C21" s="430"/>
      <c r="D21" s="131">
        <v>31625253.525</v>
      </c>
      <c r="E21" s="25">
        <v>352758</v>
      </c>
      <c r="F21" s="73"/>
      <c r="G21" s="25">
        <v>3137400</v>
      </c>
      <c r="H21" s="67">
        <v>34762653.525</v>
      </c>
      <c r="I21" s="149"/>
    </row>
    <row r="22" spans="1:9" ht="12.75" customHeight="1">
      <c r="A22" s="408"/>
      <c r="B22" s="418" t="s">
        <v>62</v>
      </c>
      <c r="C22" s="419"/>
      <c r="D22" s="397"/>
      <c r="E22" s="398"/>
      <c r="F22" s="398"/>
      <c r="G22" s="398"/>
      <c r="H22" s="399"/>
      <c r="I22" s="149"/>
    </row>
    <row r="23" spans="1:10" ht="12.75" customHeight="1">
      <c r="A23" s="408"/>
      <c r="B23" s="393" t="s">
        <v>63</v>
      </c>
      <c r="C23" s="394"/>
      <c r="D23" s="135"/>
      <c r="E23" s="27">
        <v>1658</v>
      </c>
      <c r="F23" s="28">
        <v>1100</v>
      </c>
      <c r="G23" s="26">
        <v>1823800</v>
      </c>
      <c r="H23" s="66">
        <v>1823800</v>
      </c>
      <c r="I23" s="149" t="s">
        <v>227</v>
      </c>
      <c r="J23" s="184"/>
    </row>
    <row r="24" spans="1:9" ht="12.75" customHeight="1">
      <c r="A24" s="408"/>
      <c r="B24" s="60" t="s">
        <v>112</v>
      </c>
      <c r="C24" s="61"/>
      <c r="D24" s="136">
        <v>4385776</v>
      </c>
      <c r="E24" s="27">
        <v>0</v>
      </c>
      <c r="F24" s="28"/>
      <c r="G24" s="26">
        <v>0</v>
      </c>
      <c r="H24" s="66">
        <v>4385776</v>
      </c>
      <c r="I24" s="149" t="s">
        <v>288</v>
      </c>
    </row>
    <row r="25" spans="1:9" ht="12.75" customHeight="1">
      <c r="A25" s="408"/>
      <c r="B25" s="418" t="s">
        <v>64</v>
      </c>
      <c r="C25" s="419"/>
      <c r="D25" s="397"/>
      <c r="E25" s="398"/>
      <c r="F25" s="398"/>
      <c r="G25" s="398"/>
      <c r="H25" s="399"/>
      <c r="I25" s="149"/>
    </row>
    <row r="26" spans="1:9" ht="12.75" customHeight="1">
      <c r="A26" s="408"/>
      <c r="B26" s="395" t="s">
        <v>111</v>
      </c>
      <c r="C26" s="396"/>
      <c r="D26" s="139">
        <v>263434</v>
      </c>
      <c r="E26" s="27">
        <v>0</v>
      </c>
      <c r="F26" s="28">
        <v>1</v>
      </c>
      <c r="G26" s="26">
        <v>0</v>
      </c>
      <c r="H26" s="66">
        <v>263434</v>
      </c>
      <c r="I26" s="149" t="s">
        <v>194</v>
      </c>
    </row>
    <row r="27" spans="1:9" ht="12.75" customHeight="1">
      <c r="A27" s="408"/>
      <c r="B27" s="395" t="s">
        <v>65</v>
      </c>
      <c r="C27" s="396"/>
      <c r="D27" s="136">
        <v>779470</v>
      </c>
      <c r="E27" s="27">
        <v>0</v>
      </c>
      <c r="F27" s="28">
        <v>1</v>
      </c>
      <c r="G27" s="26">
        <v>0</v>
      </c>
      <c r="H27" s="66">
        <v>779470</v>
      </c>
      <c r="I27" s="149" t="s">
        <v>287</v>
      </c>
    </row>
    <row r="28" spans="1:9" ht="13.5" customHeight="1">
      <c r="A28" s="408"/>
      <c r="B28" s="395" t="s">
        <v>66</v>
      </c>
      <c r="C28" s="396"/>
      <c r="D28" s="139"/>
      <c r="E28" s="27">
        <v>30000</v>
      </c>
      <c r="F28" s="28">
        <v>1</v>
      </c>
      <c r="G28" s="26">
        <v>30000</v>
      </c>
      <c r="H28" s="66">
        <v>30000</v>
      </c>
      <c r="I28" s="149" t="s">
        <v>265</v>
      </c>
    </row>
    <row r="29" spans="1:8" ht="12.75" customHeight="1">
      <c r="A29" s="408"/>
      <c r="B29" s="418" t="s">
        <v>67</v>
      </c>
      <c r="C29" s="419"/>
      <c r="D29" s="415"/>
      <c r="E29" s="416"/>
      <c r="F29" s="416"/>
      <c r="G29" s="416"/>
      <c r="H29" s="417"/>
    </row>
    <row r="30" spans="1:8" ht="12.75" customHeight="1">
      <c r="A30" s="408"/>
      <c r="B30" s="393" t="s">
        <v>68</v>
      </c>
      <c r="C30" s="394"/>
      <c r="D30" s="166"/>
      <c r="E30" s="27">
        <v>0</v>
      </c>
      <c r="F30" s="28">
        <v>1</v>
      </c>
      <c r="G30" s="26">
        <v>0</v>
      </c>
      <c r="H30" s="66"/>
    </row>
    <row r="31" spans="1:8" ht="16.5">
      <c r="A31" s="408"/>
      <c r="B31" s="395" t="s">
        <v>69</v>
      </c>
      <c r="C31" s="396"/>
      <c r="D31" s="134"/>
      <c r="E31" s="27">
        <v>0</v>
      </c>
      <c r="F31" s="28">
        <v>1</v>
      </c>
      <c r="G31" s="26">
        <v>0</v>
      </c>
      <c r="H31" s="66">
        <v>0</v>
      </c>
    </row>
    <row r="32" spans="1:8" ht="16.5">
      <c r="A32" s="408"/>
      <c r="B32" s="418" t="s">
        <v>70</v>
      </c>
      <c r="C32" s="419"/>
      <c r="D32" s="397"/>
      <c r="E32" s="398"/>
      <c r="F32" s="398"/>
      <c r="G32" s="398"/>
      <c r="H32" s="399"/>
    </row>
    <row r="33" spans="1:9" ht="16.5">
      <c r="A33" s="408"/>
      <c r="B33" s="393" t="s">
        <v>164</v>
      </c>
      <c r="C33" s="394"/>
      <c r="D33" s="135">
        <v>651045</v>
      </c>
      <c r="E33" s="27">
        <v>0</v>
      </c>
      <c r="F33" s="28">
        <v>1</v>
      </c>
      <c r="G33" s="26">
        <v>0</v>
      </c>
      <c r="H33" s="66">
        <v>651045</v>
      </c>
      <c r="I33" s="165" t="s">
        <v>239</v>
      </c>
    </row>
    <row r="34" spans="1:9" ht="16.5">
      <c r="A34" s="408"/>
      <c r="B34" s="393" t="s">
        <v>71</v>
      </c>
      <c r="C34" s="394"/>
      <c r="D34" s="135">
        <v>850000</v>
      </c>
      <c r="E34" s="27">
        <v>0</v>
      </c>
      <c r="F34" s="28">
        <v>1</v>
      </c>
      <c r="G34" s="26">
        <v>0</v>
      </c>
      <c r="H34" s="66">
        <v>850000</v>
      </c>
      <c r="I34" s="148" t="s">
        <v>240</v>
      </c>
    </row>
    <row r="35" spans="1:8" ht="16.5">
      <c r="A35" s="408"/>
      <c r="B35" s="60" t="s">
        <v>126</v>
      </c>
      <c r="C35" s="61"/>
      <c r="D35" s="136">
        <v>0</v>
      </c>
      <c r="E35" s="27">
        <v>0</v>
      </c>
      <c r="F35" s="28">
        <v>1</v>
      </c>
      <c r="G35" s="26">
        <v>0</v>
      </c>
      <c r="H35" s="66">
        <v>0</v>
      </c>
    </row>
    <row r="36" spans="1:12" ht="16.5">
      <c r="A36" s="408"/>
      <c r="B36" s="393" t="s">
        <v>72</v>
      </c>
      <c r="C36" s="394"/>
      <c r="D36" s="135">
        <v>45090</v>
      </c>
      <c r="E36" s="27">
        <v>0</v>
      </c>
      <c r="F36" s="28">
        <v>1</v>
      </c>
      <c r="G36" s="26">
        <v>0</v>
      </c>
      <c r="H36" s="66">
        <v>45090</v>
      </c>
      <c r="I36" s="317" t="s">
        <v>262</v>
      </c>
      <c r="L36" s="302"/>
    </row>
    <row r="37" spans="1:8" ht="16.5">
      <c r="A37" s="408"/>
      <c r="B37" s="393" t="s">
        <v>73</v>
      </c>
      <c r="C37" s="394"/>
      <c r="D37" s="135">
        <v>0</v>
      </c>
      <c r="E37" s="27">
        <v>0</v>
      </c>
      <c r="F37" s="28">
        <v>1</v>
      </c>
      <c r="G37" s="26">
        <v>0</v>
      </c>
      <c r="H37" s="66">
        <v>0</v>
      </c>
    </row>
    <row r="38" spans="1:9" ht="16.5">
      <c r="A38" s="408"/>
      <c r="B38" s="60" t="s">
        <v>74</v>
      </c>
      <c r="C38" s="61"/>
      <c r="D38" s="136">
        <v>414400</v>
      </c>
      <c r="E38" s="27">
        <v>0</v>
      </c>
      <c r="F38" s="28">
        <v>1</v>
      </c>
      <c r="G38" s="26">
        <v>0</v>
      </c>
      <c r="H38" s="66">
        <v>414400</v>
      </c>
      <c r="I38" s="148" t="s">
        <v>195</v>
      </c>
    </row>
    <row r="39" spans="1:8" ht="16.5">
      <c r="A39" s="408"/>
      <c r="B39" s="393" t="s">
        <v>113</v>
      </c>
      <c r="C39" s="394"/>
      <c r="D39" s="136"/>
      <c r="E39" s="27">
        <v>0</v>
      </c>
      <c r="F39" s="28">
        <v>1</v>
      </c>
      <c r="G39" s="26">
        <v>0</v>
      </c>
      <c r="H39" s="66">
        <v>0</v>
      </c>
    </row>
    <row r="40" spans="1:9" ht="16.5">
      <c r="A40" s="408"/>
      <c r="B40" s="393" t="s">
        <v>118</v>
      </c>
      <c r="C40" s="394"/>
      <c r="D40" s="135">
        <v>307960</v>
      </c>
      <c r="E40" s="27">
        <v>0</v>
      </c>
      <c r="F40" s="29">
        <v>1</v>
      </c>
      <c r="G40" s="26">
        <v>0</v>
      </c>
      <c r="H40" s="66">
        <v>307960</v>
      </c>
      <c r="I40" s="148" t="s">
        <v>188</v>
      </c>
    </row>
    <row r="41" spans="1:9" ht="16.5">
      <c r="A41" s="408"/>
      <c r="B41" s="393" t="s">
        <v>75</v>
      </c>
      <c r="C41" s="394"/>
      <c r="D41" s="135">
        <v>1500000</v>
      </c>
      <c r="E41" s="27">
        <v>0</v>
      </c>
      <c r="F41" s="29">
        <v>1</v>
      </c>
      <c r="G41" s="26">
        <v>0</v>
      </c>
      <c r="H41" s="66">
        <v>1500000</v>
      </c>
      <c r="I41" s="148" t="s">
        <v>241</v>
      </c>
    </row>
    <row r="42" spans="1:9" ht="16.5">
      <c r="A42" s="408"/>
      <c r="B42" s="393" t="s">
        <v>76</v>
      </c>
      <c r="C42" s="394"/>
      <c r="D42" s="135">
        <v>1081057</v>
      </c>
      <c r="E42" s="27">
        <v>0</v>
      </c>
      <c r="F42" s="29">
        <v>1</v>
      </c>
      <c r="G42" s="26">
        <v>0</v>
      </c>
      <c r="H42" s="66">
        <v>1081057</v>
      </c>
      <c r="I42" s="148" t="s">
        <v>187</v>
      </c>
    </row>
    <row r="43" spans="1:9" ht="16.5">
      <c r="A43" s="408"/>
      <c r="B43" s="393" t="s">
        <v>77</v>
      </c>
      <c r="C43" s="394"/>
      <c r="D43" s="136">
        <v>1896356</v>
      </c>
      <c r="E43" s="27">
        <v>0</v>
      </c>
      <c r="F43" s="29">
        <v>1</v>
      </c>
      <c r="G43" s="26">
        <v>0</v>
      </c>
      <c r="H43" s="66">
        <v>1896356</v>
      </c>
      <c r="I43" s="148" t="s">
        <v>204</v>
      </c>
    </row>
    <row r="44" spans="1:9" ht="16.5">
      <c r="A44" s="408"/>
      <c r="B44" s="393" t="s">
        <v>114</v>
      </c>
      <c r="C44" s="394"/>
      <c r="D44" s="135">
        <v>210000</v>
      </c>
      <c r="E44" s="27">
        <v>0</v>
      </c>
      <c r="F44" s="29">
        <v>1</v>
      </c>
      <c r="G44" s="26">
        <v>0</v>
      </c>
      <c r="H44" s="66">
        <v>210000</v>
      </c>
      <c r="I44" s="148" t="s">
        <v>203</v>
      </c>
    </row>
    <row r="45" spans="1:13" s="4" customFormat="1" ht="16.5">
      <c r="A45" s="408"/>
      <c r="B45" s="418" t="s">
        <v>78</v>
      </c>
      <c r="C45" s="419"/>
      <c r="D45" s="397"/>
      <c r="E45" s="398"/>
      <c r="F45" s="398"/>
      <c r="G45" s="398"/>
      <c r="H45" s="399"/>
      <c r="I45" s="150"/>
      <c r="L45" s="313" t="s">
        <v>266</v>
      </c>
      <c r="M45" s="304">
        <v>2016</v>
      </c>
    </row>
    <row r="46" spans="1:13" s="4" customFormat="1" ht="16.5">
      <c r="A46" s="408"/>
      <c r="B46" s="395" t="s">
        <v>125</v>
      </c>
      <c r="C46" s="396"/>
      <c r="D46" s="135">
        <v>1167129.95</v>
      </c>
      <c r="E46" s="27">
        <v>0</v>
      </c>
      <c r="F46" s="30">
        <v>1</v>
      </c>
      <c r="G46" s="26">
        <v>0</v>
      </c>
      <c r="H46" s="66">
        <v>1167129.95</v>
      </c>
      <c r="I46" s="148" t="s">
        <v>205</v>
      </c>
      <c r="L46" s="306" t="s">
        <v>125</v>
      </c>
      <c r="M46" s="306">
        <v>1167129.95</v>
      </c>
    </row>
    <row r="47" spans="1:13" ht="16.5">
      <c r="A47" s="408"/>
      <c r="B47" s="395" t="s">
        <v>36</v>
      </c>
      <c r="C47" s="396"/>
      <c r="D47" s="135">
        <v>2578106.3</v>
      </c>
      <c r="E47" s="27">
        <v>0</v>
      </c>
      <c r="F47" s="29">
        <v>1</v>
      </c>
      <c r="G47" s="26">
        <v>0</v>
      </c>
      <c r="H47" s="66">
        <v>2578106.3</v>
      </c>
      <c r="I47" s="148" t="s">
        <v>206</v>
      </c>
      <c r="L47" s="306" t="s">
        <v>36</v>
      </c>
      <c r="M47" s="306">
        <v>2578106.3</v>
      </c>
    </row>
    <row r="48" spans="1:13" ht="16.5">
      <c r="A48" s="408"/>
      <c r="B48" s="395" t="s">
        <v>37</v>
      </c>
      <c r="C48" s="396"/>
      <c r="D48" s="135">
        <v>4883153.274999999</v>
      </c>
      <c r="E48" s="27">
        <v>0</v>
      </c>
      <c r="F48" s="29">
        <v>1</v>
      </c>
      <c r="G48" s="26">
        <v>0</v>
      </c>
      <c r="H48" s="66">
        <v>4883153.274999999</v>
      </c>
      <c r="I48" s="148" t="s">
        <v>207</v>
      </c>
      <c r="L48" s="306" t="s">
        <v>37</v>
      </c>
      <c r="M48" s="306">
        <v>4883153.274999999</v>
      </c>
    </row>
    <row r="49" spans="1:13" ht="16.5">
      <c r="A49" s="408"/>
      <c r="B49" s="395" t="s">
        <v>79</v>
      </c>
      <c r="C49" s="396"/>
      <c r="D49" s="136"/>
      <c r="E49" s="27">
        <v>0</v>
      </c>
      <c r="F49" s="29">
        <v>1</v>
      </c>
      <c r="G49" s="26">
        <v>0</v>
      </c>
      <c r="H49" s="66">
        <v>0</v>
      </c>
      <c r="L49" s="306" t="s">
        <v>79</v>
      </c>
      <c r="M49" s="306">
        <v>0</v>
      </c>
    </row>
    <row r="50" spans="1:13" ht="16.5">
      <c r="A50" s="408"/>
      <c r="B50" s="395" t="s">
        <v>80</v>
      </c>
      <c r="C50" s="396"/>
      <c r="D50" s="136">
        <v>484557</v>
      </c>
      <c r="E50" s="27">
        <v>0</v>
      </c>
      <c r="F50" s="29">
        <v>1</v>
      </c>
      <c r="G50" s="26">
        <v>0</v>
      </c>
      <c r="H50" s="66">
        <v>484557</v>
      </c>
      <c r="I50" s="148" t="s">
        <v>208</v>
      </c>
      <c r="L50" s="306" t="s">
        <v>80</v>
      </c>
      <c r="M50" s="306">
        <v>445191.42500000005</v>
      </c>
    </row>
    <row r="51" spans="1:13" ht="16.5">
      <c r="A51" s="408"/>
      <c r="B51" s="395" t="s">
        <v>81</v>
      </c>
      <c r="C51" s="396"/>
      <c r="D51" s="136">
        <v>174000</v>
      </c>
      <c r="E51" s="27">
        <v>0</v>
      </c>
      <c r="F51" s="29">
        <v>1</v>
      </c>
      <c r="G51" s="26">
        <v>0</v>
      </c>
      <c r="H51" s="66">
        <v>174000</v>
      </c>
      <c r="I51" s="148" t="s">
        <v>173</v>
      </c>
      <c r="L51" s="306" t="s">
        <v>81</v>
      </c>
      <c r="M51" s="306">
        <v>74122.65000000001</v>
      </c>
    </row>
    <row r="52" spans="1:14" ht="16.5">
      <c r="A52" s="408"/>
      <c r="B52" s="395" t="s">
        <v>82</v>
      </c>
      <c r="C52" s="396"/>
      <c r="D52" s="136">
        <v>0</v>
      </c>
      <c r="E52" s="27">
        <v>0</v>
      </c>
      <c r="F52" s="29">
        <v>1</v>
      </c>
      <c r="G52" s="26">
        <v>0</v>
      </c>
      <c r="H52" s="66">
        <v>0</v>
      </c>
      <c r="I52" s="148" t="s">
        <v>174</v>
      </c>
      <c r="L52" s="306" t="s">
        <v>82</v>
      </c>
      <c r="M52" s="306">
        <v>20040.3</v>
      </c>
      <c r="N52" s="316"/>
    </row>
    <row r="53" spans="1:13" ht="16.5">
      <c r="A53" s="408"/>
      <c r="B53" s="395" t="s">
        <v>83</v>
      </c>
      <c r="C53" s="396"/>
      <c r="D53" s="136">
        <v>0</v>
      </c>
      <c r="E53" s="27">
        <v>0</v>
      </c>
      <c r="F53" s="29">
        <v>1</v>
      </c>
      <c r="G53" s="26">
        <v>0</v>
      </c>
      <c r="H53" s="66">
        <v>0</v>
      </c>
      <c r="I53" s="148" t="s">
        <v>175</v>
      </c>
      <c r="L53" s="314"/>
      <c r="M53" s="315">
        <v>9167743.9</v>
      </c>
    </row>
    <row r="54" spans="1:9" ht="16.5">
      <c r="A54" s="408"/>
      <c r="B54" s="395" t="s">
        <v>84</v>
      </c>
      <c r="C54" s="396"/>
      <c r="D54" s="136">
        <v>0</v>
      </c>
      <c r="E54" s="27">
        <v>0</v>
      </c>
      <c r="F54" s="29">
        <v>1</v>
      </c>
      <c r="G54" s="26">
        <v>0</v>
      </c>
      <c r="H54" s="66">
        <v>0</v>
      </c>
      <c r="I54" s="148" t="s">
        <v>176</v>
      </c>
    </row>
    <row r="55" spans="1:8" ht="16.5">
      <c r="A55" s="408"/>
      <c r="B55" s="403" t="s">
        <v>85</v>
      </c>
      <c r="C55" s="404"/>
      <c r="D55" s="397"/>
      <c r="E55" s="398"/>
      <c r="F55" s="398"/>
      <c r="G55" s="398"/>
      <c r="H55" s="399"/>
    </row>
    <row r="56" spans="1:9" ht="16.5">
      <c r="A56" s="408"/>
      <c r="B56" s="393" t="s">
        <v>86</v>
      </c>
      <c r="C56" s="394"/>
      <c r="D56" s="136">
        <v>826211</v>
      </c>
      <c r="E56" s="27">
        <v>0</v>
      </c>
      <c r="F56" s="29">
        <v>1</v>
      </c>
      <c r="G56" s="26">
        <v>0</v>
      </c>
      <c r="H56" s="66">
        <v>826211</v>
      </c>
      <c r="I56" s="148" t="s">
        <v>272</v>
      </c>
    </row>
    <row r="57" spans="1:9" ht="16.5">
      <c r="A57" s="408"/>
      <c r="B57" s="393" t="s">
        <v>87</v>
      </c>
      <c r="C57" s="394"/>
      <c r="D57" s="136">
        <v>680000</v>
      </c>
      <c r="E57" s="27">
        <v>0</v>
      </c>
      <c r="F57" s="29">
        <v>1</v>
      </c>
      <c r="G57" s="26">
        <v>0</v>
      </c>
      <c r="H57" s="66">
        <v>680000</v>
      </c>
      <c r="I57" s="148" t="s">
        <v>192</v>
      </c>
    </row>
    <row r="58" spans="1:9" ht="16.5">
      <c r="A58" s="408"/>
      <c r="B58" s="393" t="s">
        <v>88</v>
      </c>
      <c r="C58" s="394"/>
      <c r="D58" s="136">
        <v>704480</v>
      </c>
      <c r="E58" s="27">
        <v>0</v>
      </c>
      <c r="F58" s="29">
        <v>1</v>
      </c>
      <c r="G58" s="26">
        <v>0</v>
      </c>
      <c r="H58" s="66">
        <v>704480</v>
      </c>
      <c r="I58" s="148" t="s">
        <v>191</v>
      </c>
    </row>
    <row r="59" spans="1:9" ht="16.5">
      <c r="A59" s="408"/>
      <c r="B59" s="393" t="s">
        <v>89</v>
      </c>
      <c r="C59" s="394"/>
      <c r="D59" s="136">
        <v>420000</v>
      </c>
      <c r="E59" s="27">
        <v>0</v>
      </c>
      <c r="F59" s="29">
        <v>1</v>
      </c>
      <c r="G59" s="26">
        <v>0</v>
      </c>
      <c r="H59" s="66">
        <v>420000</v>
      </c>
      <c r="I59" s="148" t="s">
        <v>193</v>
      </c>
    </row>
    <row r="60" spans="1:8" ht="16.5">
      <c r="A60" s="408"/>
      <c r="B60" s="393" t="s">
        <v>90</v>
      </c>
      <c r="C60" s="394"/>
      <c r="D60" s="136">
        <v>0</v>
      </c>
      <c r="E60" s="27">
        <v>0</v>
      </c>
      <c r="F60" s="29">
        <v>1</v>
      </c>
      <c r="G60" s="26">
        <v>0</v>
      </c>
      <c r="H60" s="66">
        <v>0</v>
      </c>
    </row>
    <row r="61" spans="1:9" ht="16.5">
      <c r="A61" s="408"/>
      <c r="B61" s="393" t="s">
        <v>91</v>
      </c>
      <c r="C61" s="394"/>
      <c r="D61" s="136">
        <v>155400</v>
      </c>
      <c r="E61" s="27">
        <v>0</v>
      </c>
      <c r="F61" s="29">
        <v>1</v>
      </c>
      <c r="G61" s="26">
        <v>0</v>
      </c>
      <c r="H61" s="66">
        <v>155400</v>
      </c>
      <c r="I61" s="148" t="s">
        <v>178</v>
      </c>
    </row>
    <row r="62" spans="1:8" ht="16.5">
      <c r="A62" s="408"/>
      <c r="B62" s="393" t="s">
        <v>92</v>
      </c>
      <c r="C62" s="394"/>
      <c r="D62" s="167"/>
      <c r="E62" s="27">
        <v>0</v>
      </c>
      <c r="F62" s="29">
        <v>1</v>
      </c>
      <c r="G62" s="26">
        <v>0</v>
      </c>
      <c r="H62" s="66">
        <v>0</v>
      </c>
    </row>
    <row r="63" spans="1:8" ht="16.5">
      <c r="A63" s="408"/>
      <c r="B63" s="403" t="s">
        <v>93</v>
      </c>
      <c r="C63" s="404"/>
      <c r="D63" s="397"/>
      <c r="E63" s="398"/>
      <c r="F63" s="398"/>
      <c r="G63" s="398"/>
      <c r="H63" s="399"/>
    </row>
    <row r="64" spans="1:8" ht="16.5">
      <c r="A64" s="408"/>
      <c r="B64" s="395" t="s">
        <v>94</v>
      </c>
      <c r="C64" s="396"/>
      <c r="D64" s="136">
        <v>0</v>
      </c>
      <c r="E64" s="27">
        <v>0</v>
      </c>
      <c r="F64" s="29">
        <v>1</v>
      </c>
      <c r="G64" s="26">
        <v>0</v>
      </c>
      <c r="H64" s="66">
        <v>0</v>
      </c>
    </row>
    <row r="65" spans="1:9" ht="16.5">
      <c r="A65" s="408"/>
      <c r="B65" s="395" t="s">
        <v>95</v>
      </c>
      <c r="C65" s="396"/>
      <c r="D65" s="136">
        <v>278464</v>
      </c>
      <c r="E65" s="27">
        <v>0</v>
      </c>
      <c r="F65" s="29">
        <v>1</v>
      </c>
      <c r="G65" s="26">
        <v>0</v>
      </c>
      <c r="H65" s="66">
        <v>278464</v>
      </c>
      <c r="I65" s="148" t="s">
        <v>189</v>
      </c>
    </row>
    <row r="66" spans="1:8" ht="16.5">
      <c r="A66" s="408"/>
      <c r="B66" s="395" t="s">
        <v>96</v>
      </c>
      <c r="C66" s="396"/>
      <c r="D66" s="136">
        <v>0</v>
      </c>
      <c r="E66" s="27">
        <v>0</v>
      </c>
      <c r="F66" s="29">
        <v>1</v>
      </c>
      <c r="G66" s="26">
        <v>0</v>
      </c>
      <c r="H66" s="66">
        <v>0</v>
      </c>
    </row>
    <row r="67" spans="1:8" ht="16.5">
      <c r="A67" s="408"/>
      <c r="B67" s="403" t="s">
        <v>38</v>
      </c>
      <c r="C67" s="404"/>
      <c r="D67" s="397"/>
      <c r="E67" s="398"/>
      <c r="F67" s="398"/>
      <c r="G67" s="398"/>
      <c r="H67" s="399"/>
    </row>
    <row r="68" spans="1:9" ht="16.5">
      <c r="A68" s="408"/>
      <c r="B68" s="393" t="s">
        <v>127</v>
      </c>
      <c r="C68" s="394"/>
      <c r="D68" s="136">
        <v>280000</v>
      </c>
      <c r="E68" s="27">
        <v>0</v>
      </c>
      <c r="F68" s="29">
        <v>1</v>
      </c>
      <c r="G68" s="26">
        <v>0</v>
      </c>
      <c r="H68" s="66">
        <v>280000</v>
      </c>
      <c r="I68" s="148" t="s">
        <v>190</v>
      </c>
    </row>
    <row r="69" spans="1:9" ht="16.5">
      <c r="A69" s="408"/>
      <c r="B69" s="395" t="s">
        <v>97</v>
      </c>
      <c r="C69" s="396"/>
      <c r="D69" s="135">
        <v>1634710</v>
      </c>
      <c r="E69" s="27">
        <v>0</v>
      </c>
      <c r="F69" s="29">
        <v>1</v>
      </c>
      <c r="G69" s="26">
        <v>0</v>
      </c>
      <c r="H69" s="66">
        <v>1634710</v>
      </c>
      <c r="I69" s="165" t="s">
        <v>196</v>
      </c>
    </row>
    <row r="70" spans="1:9" ht="16.5">
      <c r="A70" s="408"/>
      <c r="B70" s="395" t="s">
        <v>98</v>
      </c>
      <c r="C70" s="396"/>
      <c r="D70" s="136">
        <v>440051</v>
      </c>
      <c r="E70" s="27">
        <v>0</v>
      </c>
      <c r="F70" s="29">
        <v>1</v>
      </c>
      <c r="G70" s="26">
        <v>0</v>
      </c>
      <c r="H70" s="66">
        <v>440051</v>
      </c>
      <c r="I70" s="148" t="s">
        <v>197</v>
      </c>
    </row>
    <row r="71" spans="1:9" ht="16.5">
      <c r="A71" s="408"/>
      <c r="B71" s="395" t="s">
        <v>99</v>
      </c>
      <c r="C71" s="396"/>
      <c r="D71" s="135">
        <v>552534</v>
      </c>
      <c r="E71" s="27">
        <v>0</v>
      </c>
      <c r="F71" s="29">
        <v>1</v>
      </c>
      <c r="G71" s="26">
        <v>0</v>
      </c>
      <c r="H71" s="66">
        <v>552534</v>
      </c>
      <c r="I71" s="148" t="s">
        <v>198</v>
      </c>
    </row>
    <row r="72" spans="1:9" ht="16.5">
      <c r="A72" s="408"/>
      <c r="B72" s="395" t="s">
        <v>100</v>
      </c>
      <c r="C72" s="396"/>
      <c r="D72" s="136">
        <v>880102</v>
      </c>
      <c r="E72" s="27">
        <v>180000</v>
      </c>
      <c r="F72" s="29">
        <v>1</v>
      </c>
      <c r="G72" s="26">
        <v>180000</v>
      </c>
      <c r="H72" s="66">
        <v>1060102</v>
      </c>
      <c r="I72" s="148" t="s">
        <v>199</v>
      </c>
    </row>
    <row r="73" spans="1:8" ht="16.5">
      <c r="A73" s="408"/>
      <c r="B73" s="60" t="s">
        <v>101</v>
      </c>
      <c r="C73" s="62"/>
      <c r="D73" s="136">
        <v>0</v>
      </c>
      <c r="E73" s="27">
        <v>0</v>
      </c>
      <c r="F73" s="29">
        <v>1</v>
      </c>
      <c r="G73" s="26">
        <v>0</v>
      </c>
      <c r="H73" s="66">
        <v>0</v>
      </c>
    </row>
    <row r="74" spans="1:8" ht="16.5">
      <c r="A74" s="408"/>
      <c r="B74" s="403" t="s">
        <v>102</v>
      </c>
      <c r="C74" s="404"/>
      <c r="D74" s="397"/>
      <c r="E74" s="398"/>
      <c r="F74" s="398"/>
      <c r="G74" s="398"/>
      <c r="H74" s="399"/>
    </row>
    <row r="75" spans="1:9" ht="16.5">
      <c r="A75" s="408"/>
      <c r="B75" s="395" t="s">
        <v>116</v>
      </c>
      <c r="C75" s="396"/>
      <c r="D75" s="136">
        <v>1474067</v>
      </c>
      <c r="E75" s="27">
        <v>0</v>
      </c>
      <c r="F75" s="29">
        <v>1</v>
      </c>
      <c r="G75" s="26">
        <v>0</v>
      </c>
      <c r="H75" s="66">
        <v>1474067</v>
      </c>
      <c r="I75" s="148" t="s">
        <v>242</v>
      </c>
    </row>
    <row r="76" spans="1:9" ht="16.5">
      <c r="A76" s="408"/>
      <c r="B76" s="395" t="s">
        <v>117</v>
      </c>
      <c r="C76" s="396"/>
      <c r="D76" s="135"/>
      <c r="E76" s="155">
        <v>6100</v>
      </c>
      <c r="F76" s="156">
        <v>26</v>
      </c>
      <c r="G76" s="26">
        <v>158600</v>
      </c>
      <c r="H76" s="66">
        <v>158600</v>
      </c>
      <c r="I76" s="148" t="s">
        <v>243</v>
      </c>
    </row>
    <row r="77" spans="1:8" ht="16.5">
      <c r="A77" s="408"/>
      <c r="B77" s="403" t="s">
        <v>103</v>
      </c>
      <c r="C77" s="404"/>
      <c r="D77" s="397"/>
      <c r="E77" s="398"/>
      <c r="F77" s="398"/>
      <c r="G77" s="398"/>
      <c r="H77" s="399"/>
    </row>
    <row r="78" spans="1:9" ht="16.5">
      <c r="A78" s="408"/>
      <c r="B78" s="395" t="s">
        <v>104</v>
      </c>
      <c r="C78" s="396"/>
      <c r="D78" s="129">
        <v>1550000</v>
      </c>
      <c r="E78" s="27">
        <v>0</v>
      </c>
      <c r="F78" s="29">
        <v>1</v>
      </c>
      <c r="G78" s="26">
        <v>0</v>
      </c>
      <c r="H78" s="66">
        <v>1550000</v>
      </c>
      <c r="I78" s="148" t="s">
        <v>200</v>
      </c>
    </row>
    <row r="79" spans="1:8" ht="16.5">
      <c r="A79" s="408"/>
      <c r="B79" s="395" t="s">
        <v>105</v>
      </c>
      <c r="C79" s="396"/>
      <c r="D79" s="134">
        <v>0</v>
      </c>
      <c r="E79" s="27">
        <v>0</v>
      </c>
      <c r="F79" s="29">
        <v>1</v>
      </c>
      <c r="G79" s="26">
        <v>0</v>
      </c>
      <c r="H79" s="66">
        <v>0</v>
      </c>
    </row>
    <row r="80" spans="1:9" ht="16.5">
      <c r="A80" s="408"/>
      <c r="B80" s="63" t="s">
        <v>106</v>
      </c>
      <c r="C80" s="62"/>
      <c r="D80" s="129">
        <v>77700</v>
      </c>
      <c r="E80" s="27">
        <v>0</v>
      </c>
      <c r="F80" s="29">
        <v>1</v>
      </c>
      <c r="G80" s="26">
        <v>0</v>
      </c>
      <c r="H80" s="66">
        <v>77700</v>
      </c>
      <c r="I80" s="148" t="s">
        <v>201</v>
      </c>
    </row>
    <row r="81" spans="1:8" ht="16.5">
      <c r="A81" s="408"/>
      <c r="B81" s="393" t="s">
        <v>165</v>
      </c>
      <c r="C81" s="394"/>
      <c r="D81" s="133">
        <v>0</v>
      </c>
      <c r="E81" s="54">
        <v>0</v>
      </c>
      <c r="F81" s="55">
        <v>1</v>
      </c>
      <c r="G81" s="26">
        <v>0</v>
      </c>
      <c r="H81" s="68">
        <v>0</v>
      </c>
    </row>
    <row r="82" spans="1:8" ht="16.5">
      <c r="A82" s="408"/>
      <c r="B82" s="403" t="s">
        <v>107</v>
      </c>
      <c r="C82" s="404"/>
      <c r="D82" s="400"/>
      <c r="E82" s="401"/>
      <c r="F82" s="401"/>
      <c r="G82" s="401"/>
      <c r="H82" s="402"/>
    </row>
    <row r="83" spans="1:9" ht="16.5">
      <c r="A83" s="408"/>
      <c r="B83" s="393" t="s">
        <v>108</v>
      </c>
      <c r="C83" s="394"/>
      <c r="D83" s="135"/>
      <c r="E83" s="27">
        <v>135000</v>
      </c>
      <c r="F83" s="29">
        <v>7</v>
      </c>
      <c r="G83" s="26">
        <v>945000</v>
      </c>
      <c r="H83" s="66">
        <v>945000</v>
      </c>
      <c r="I83" s="148" t="s">
        <v>210</v>
      </c>
    </row>
    <row r="84" spans="1:8" ht="16.5">
      <c r="A84" s="408"/>
      <c r="B84" s="60" t="s">
        <v>115</v>
      </c>
      <c r="C84" s="61"/>
      <c r="D84" s="135">
        <v>0</v>
      </c>
      <c r="E84" s="27">
        <v>0</v>
      </c>
      <c r="F84" s="29">
        <v>1</v>
      </c>
      <c r="G84" s="26">
        <v>0</v>
      </c>
      <c r="H84" s="66">
        <v>0</v>
      </c>
    </row>
    <row r="85" spans="1:8" ht="16.5">
      <c r="A85" s="408"/>
      <c r="B85" s="410" t="s">
        <v>109</v>
      </c>
      <c r="C85" s="411"/>
      <c r="D85" s="131">
        <v>886200</v>
      </c>
      <c r="E85" s="25">
        <v>0</v>
      </c>
      <c r="F85" s="73"/>
      <c r="G85" s="25">
        <v>0</v>
      </c>
      <c r="H85" s="67">
        <v>886200</v>
      </c>
    </row>
    <row r="86" spans="1:9" ht="16.5">
      <c r="A86" s="408"/>
      <c r="B86" s="412" t="s">
        <v>119</v>
      </c>
      <c r="C86" s="413"/>
      <c r="D86" s="140">
        <v>420000</v>
      </c>
      <c r="E86" s="54">
        <v>0</v>
      </c>
      <c r="F86" s="55">
        <v>1</v>
      </c>
      <c r="G86" s="53">
        <v>0</v>
      </c>
      <c r="H86" s="68">
        <v>420000</v>
      </c>
      <c r="I86" s="148" t="s">
        <v>209</v>
      </c>
    </row>
    <row r="87" spans="1:8" ht="16.5">
      <c r="A87" s="408"/>
      <c r="B87" s="412" t="s">
        <v>120</v>
      </c>
      <c r="C87" s="413"/>
      <c r="D87" s="134"/>
      <c r="E87" s="27">
        <v>0</v>
      </c>
      <c r="F87" s="29">
        <v>1</v>
      </c>
      <c r="G87" s="26">
        <v>0</v>
      </c>
      <c r="H87" s="66"/>
    </row>
    <row r="88" spans="1:9" ht="16.5">
      <c r="A88" s="408"/>
      <c r="B88" s="412" t="s">
        <v>121</v>
      </c>
      <c r="C88" s="413"/>
      <c r="D88" s="134">
        <v>466200</v>
      </c>
      <c r="E88" s="27">
        <v>0</v>
      </c>
      <c r="F88" s="29">
        <v>1</v>
      </c>
      <c r="G88" s="26">
        <v>0</v>
      </c>
      <c r="H88" s="66">
        <v>466200</v>
      </c>
      <c r="I88" s="148" t="s">
        <v>202</v>
      </c>
    </row>
    <row r="89" spans="1:8" ht="16.5">
      <c r="A89" s="408"/>
      <c r="B89" s="412" t="s">
        <v>122</v>
      </c>
      <c r="C89" s="413"/>
      <c r="D89" s="134">
        <v>0</v>
      </c>
      <c r="E89" s="27">
        <v>0</v>
      </c>
      <c r="F89" s="29">
        <v>1</v>
      </c>
      <c r="G89" s="26">
        <v>0</v>
      </c>
      <c r="H89" s="66">
        <v>0</v>
      </c>
    </row>
    <row r="90" spans="1:8" ht="16.5">
      <c r="A90" s="408"/>
      <c r="B90" s="412" t="s">
        <v>123</v>
      </c>
      <c r="C90" s="413"/>
      <c r="D90" s="135"/>
      <c r="E90" s="54">
        <v>0</v>
      </c>
      <c r="F90" s="55">
        <v>1</v>
      </c>
      <c r="G90" s="53">
        <v>0</v>
      </c>
      <c r="H90" s="68">
        <v>0</v>
      </c>
    </row>
    <row r="91" spans="1:8" ht="17.25" thickBot="1">
      <c r="A91" s="409"/>
      <c r="B91" s="405" t="s">
        <v>39</v>
      </c>
      <c r="C91" s="406"/>
      <c r="D91" s="130">
        <v>127569287.96983072</v>
      </c>
      <c r="E91" s="69">
        <v>404477.85</v>
      </c>
      <c r="F91" s="72"/>
      <c r="G91" s="70">
        <v>3913197.75</v>
      </c>
      <c r="H91" s="71">
        <v>131482485.71983072</v>
      </c>
    </row>
  </sheetData>
  <sheetProtection/>
  <mergeCells count="99">
    <mergeCell ref="B32:C32"/>
    <mergeCell ref="D74:H74"/>
    <mergeCell ref="B44:C44"/>
    <mergeCell ref="B45:C45"/>
    <mergeCell ref="B46:C46"/>
    <mergeCell ref="B47:C47"/>
    <mergeCell ref="B48:C48"/>
    <mergeCell ref="B49:C49"/>
    <mergeCell ref="B50:C50"/>
    <mergeCell ref="B69:C69"/>
    <mergeCell ref="B21:C21"/>
    <mergeCell ref="B76:C76"/>
    <mergeCell ref="B75:C75"/>
    <mergeCell ref="B25:C25"/>
    <mergeCell ref="B26:C26"/>
    <mergeCell ref="B27:C27"/>
    <mergeCell ref="B28:C28"/>
    <mergeCell ref="B29:C29"/>
    <mergeCell ref="B30:C30"/>
    <mergeCell ref="B64:C64"/>
    <mergeCell ref="B31:C31"/>
    <mergeCell ref="B23:C23"/>
    <mergeCell ref="B10:C10"/>
    <mergeCell ref="B11:C11"/>
    <mergeCell ref="B12:C12"/>
    <mergeCell ref="B13:C13"/>
    <mergeCell ref="B14:C14"/>
    <mergeCell ref="B15:C15"/>
    <mergeCell ref="B16:C16"/>
    <mergeCell ref="B17:C17"/>
    <mergeCell ref="B18:C18"/>
    <mergeCell ref="D63:H63"/>
    <mergeCell ref="D67:H67"/>
    <mergeCell ref="B1:G1"/>
    <mergeCell ref="B2:G2"/>
    <mergeCell ref="B3:G3"/>
    <mergeCell ref="D5:E5"/>
    <mergeCell ref="E7:F7"/>
    <mergeCell ref="B8:C8"/>
    <mergeCell ref="B9:C9"/>
    <mergeCell ref="B22:C22"/>
    <mergeCell ref="D55:H55"/>
    <mergeCell ref="B55:C55"/>
    <mergeCell ref="B34:C34"/>
    <mergeCell ref="B36:C36"/>
    <mergeCell ref="B37:C37"/>
    <mergeCell ref="B33:C33"/>
    <mergeCell ref="B41:C41"/>
    <mergeCell ref="B42:C42"/>
    <mergeCell ref="B43:C43"/>
    <mergeCell ref="B70:C70"/>
    <mergeCell ref="B60:C60"/>
    <mergeCell ref="B39:C39"/>
    <mergeCell ref="B40:C40"/>
    <mergeCell ref="B51:C51"/>
    <mergeCell ref="B67:C67"/>
    <mergeCell ref="B52:C52"/>
    <mergeCell ref="B65:C65"/>
    <mergeCell ref="B62:C62"/>
    <mergeCell ref="B68:C68"/>
    <mergeCell ref="B53:C53"/>
    <mergeCell ref="B56:C56"/>
    <mergeCell ref="B63:C63"/>
    <mergeCell ref="B66:C66"/>
    <mergeCell ref="B61:C61"/>
    <mergeCell ref="B57:C57"/>
    <mergeCell ref="B58:C58"/>
    <mergeCell ref="B59:C59"/>
    <mergeCell ref="B54:C54"/>
    <mergeCell ref="B74:C74"/>
    <mergeCell ref="C6:D6"/>
    <mergeCell ref="D10:H10"/>
    <mergeCell ref="D16:H16"/>
    <mergeCell ref="D18:H18"/>
    <mergeCell ref="D22:H22"/>
    <mergeCell ref="D25:H25"/>
    <mergeCell ref="D29:H29"/>
    <mergeCell ref="D32:H32"/>
    <mergeCell ref="B71:C71"/>
    <mergeCell ref="B91:C91"/>
    <mergeCell ref="A9:A91"/>
    <mergeCell ref="B85:C85"/>
    <mergeCell ref="B86:C86"/>
    <mergeCell ref="B87:C87"/>
    <mergeCell ref="B88:C88"/>
    <mergeCell ref="B89:C89"/>
    <mergeCell ref="B90:C90"/>
    <mergeCell ref="B77:C77"/>
    <mergeCell ref="B72:C72"/>
    <mergeCell ref="J9:L9"/>
    <mergeCell ref="N11:O11"/>
    <mergeCell ref="B83:C83"/>
    <mergeCell ref="B78:C78"/>
    <mergeCell ref="D77:H77"/>
    <mergeCell ref="D82:H82"/>
    <mergeCell ref="B79:C79"/>
    <mergeCell ref="B81:C81"/>
    <mergeCell ref="B82:C82"/>
    <mergeCell ref="D45:H45"/>
  </mergeCells>
  <printOptions/>
  <pageMargins left="1.7716535433070868" right="0.4724409448818898" top="0.41" bottom="0.5905511811023623" header="0.2362204724409449" footer="0.4724409448818898"/>
  <pageSetup fitToHeight="18" horizontalDpi="300" verticalDpi="300" orientation="landscape" paperSize="5" scale="45" r:id="rId1"/>
  <headerFooter alignWithMargins="0">
    <oddHeader>&amp;LSEPT - 2004&amp;CDIRECTIVA D.B.S.A.
ORDINARIO&amp;R01-BS/0305/04</oddHeader>
    <oddFooter>&amp;LDEPARTAMENTO 
RRHH Y GESTION&amp;C01-BS&amp;RPAG &amp;P</oddFooter>
  </headerFooter>
</worksheet>
</file>

<file path=xl/worksheets/sheet3.xml><?xml version="1.0" encoding="utf-8"?>
<worksheet xmlns="http://schemas.openxmlformats.org/spreadsheetml/2006/main" xmlns:r="http://schemas.openxmlformats.org/officeDocument/2006/relationships">
  <dimension ref="A1:C95"/>
  <sheetViews>
    <sheetView showGridLines="0" zoomScale="80" zoomScaleNormal="80" zoomScalePageLayoutView="0" workbookViewId="0" topLeftCell="A1">
      <pane ySplit="9" topLeftCell="A10" activePane="bottomLeft" state="frozen"/>
      <selection pane="topLeft" activeCell="A1" sqref="A1"/>
      <selection pane="bottomLeft" activeCell="G30" sqref="G30"/>
    </sheetView>
  </sheetViews>
  <sheetFormatPr defaultColWidth="11.421875" defaultRowHeight="12.75"/>
  <cols>
    <col min="1" max="1" width="97.28125" style="1" customWidth="1"/>
    <col min="2" max="2" width="20.57421875" style="1" customWidth="1"/>
    <col min="3" max="3" width="13.140625" style="31" customWidth="1"/>
    <col min="4" max="4" width="77.421875" style="1" bestFit="1" customWidth="1"/>
    <col min="5" max="16384" width="11.421875" style="1" customWidth="1"/>
  </cols>
  <sheetData>
    <row r="1" spans="1:3" ht="12.75">
      <c r="A1" s="421" t="s">
        <v>0</v>
      </c>
      <c r="B1" s="421"/>
      <c r="C1" s="3"/>
    </row>
    <row r="2" spans="1:3" ht="12.75">
      <c r="A2" s="421" t="s">
        <v>23</v>
      </c>
      <c r="B2" s="421"/>
      <c r="C2" s="3"/>
    </row>
    <row r="3" spans="1:3" ht="12.75">
      <c r="A3" s="421" t="s">
        <v>40</v>
      </c>
      <c r="B3" s="421"/>
      <c r="C3" s="4"/>
    </row>
    <row r="4" ht="6.75" customHeight="1">
      <c r="A4" s="4"/>
    </row>
    <row r="5" spans="1:3" ht="12.75">
      <c r="A5" s="5" t="s">
        <v>41</v>
      </c>
      <c r="B5" s="22" t="str">
        <f>'Ap. 2 Ingresos C. Benef.'!$I$4</f>
        <v>BIENVALP - DALEGRIA</v>
      </c>
      <c r="C5" s="32"/>
    </row>
    <row r="6" ht="12.75">
      <c r="A6" s="4"/>
    </row>
    <row r="7" spans="1:3" ht="12.75">
      <c r="A7" s="33"/>
      <c r="B7" s="23" t="s">
        <v>42</v>
      </c>
      <c r="C7" s="1"/>
    </row>
    <row r="8" spans="1:3" ht="12.75">
      <c r="A8" s="34" t="s">
        <v>43</v>
      </c>
      <c r="B8" s="35" t="s">
        <v>32</v>
      </c>
      <c r="C8" s="1"/>
    </row>
    <row r="9" spans="1:3" ht="12.75">
      <c r="A9" s="56" t="s">
        <v>39</v>
      </c>
      <c r="B9" s="93">
        <v>0</v>
      </c>
      <c r="C9" s="1"/>
    </row>
    <row r="10" spans="1:3" ht="12.75">
      <c r="A10" s="85" t="s">
        <v>110</v>
      </c>
      <c r="B10" s="86">
        <f>SUM(B11:B19)</f>
        <v>0</v>
      </c>
      <c r="C10" s="1"/>
    </row>
    <row r="11" spans="1:3" ht="12.75">
      <c r="A11" s="87" t="s">
        <v>129</v>
      </c>
      <c r="B11" s="88">
        <v>0</v>
      </c>
      <c r="C11" s="1"/>
    </row>
    <row r="12" spans="1:3" ht="12.75">
      <c r="A12" s="87" t="s">
        <v>130</v>
      </c>
      <c r="B12" s="88">
        <v>0</v>
      </c>
      <c r="C12" s="1"/>
    </row>
    <row r="13" spans="1:3" ht="12.75">
      <c r="A13" s="87" t="s">
        <v>131</v>
      </c>
      <c r="B13" s="88">
        <v>0</v>
      </c>
      <c r="C13" s="1"/>
    </row>
    <row r="14" spans="1:3" ht="12.75">
      <c r="A14" s="87" t="s">
        <v>132</v>
      </c>
      <c r="B14" s="88">
        <v>0</v>
      </c>
      <c r="C14" s="1"/>
    </row>
    <row r="15" spans="1:3" ht="13.5">
      <c r="A15" s="97" t="s">
        <v>128</v>
      </c>
      <c r="B15" s="88">
        <v>0</v>
      </c>
      <c r="C15" s="1"/>
    </row>
    <row r="16" spans="1:3" ht="12.75">
      <c r="A16" s="87" t="s">
        <v>133</v>
      </c>
      <c r="B16" s="88">
        <v>0</v>
      </c>
      <c r="C16" s="1"/>
    </row>
    <row r="17" spans="1:3" ht="12.75">
      <c r="A17" s="87" t="s">
        <v>134</v>
      </c>
      <c r="B17" s="88">
        <v>0</v>
      </c>
      <c r="C17" s="1"/>
    </row>
    <row r="18" spans="1:3" ht="12.75">
      <c r="A18" s="87" t="s">
        <v>135</v>
      </c>
      <c r="B18" s="88">
        <v>0</v>
      </c>
      <c r="C18" s="1"/>
    </row>
    <row r="19" spans="1:3" ht="12.75">
      <c r="A19" s="87" t="s">
        <v>136</v>
      </c>
      <c r="B19" s="88">
        <v>0</v>
      </c>
      <c r="C19" s="1"/>
    </row>
    <row r="20" spans="1:3" ht="12.75">
      <c r="A20" s="89" t="s">
        <v>61</v>
      </c>
      <c r="B20" s="86">
        <f>SUM(B22,B24,B26,B28:B31,B33:B34,B36:B39,B41:B49,B51:B53)</f>
        <v>0</v>
      </c>
      <c r="C20" s="1"/>
    </row>
    <row r="21" spans="1:3" ht="12.75">
      <c r="A21" s="433" t="s">
        <v>62</v>
      </c>
      <c r="B21" s="434"/>
      <c r="C21" s="1"/>
    </row>
    <row r="22" spans="1:3" ht="12.75">
      <c r="A22" s="87" t="s">
        <v>137</v>
      </c>
      <c r="B22" s="88">
        <v>0</v>
      </c>
      <c r="C22" s="1"/>
    </row>
    <row r="23" spans="1:3" ht="12.75">
      <c r="A23" s="433" t="s">
        <v>64</v>
      </c>
      <c r="B23" s="434"/>
      <c r="C23" s="1"/>
    </row>
    <row r="24" spans="1:3" ht="12.75">
      <c r="A24" s="87" t="s">
        <v>138</v>
      </c>
      <c r="B24" s="88">
        <v>0</v>
      </c>
      <c r="C24" s="1"/>
    </row>
    <row r="25" spans="1:3" ht="12.75">
      <c r="A25" s="433" t="s">
        <v>67</v>
      </c>
      <c r="B25" s="434"/>
      <c r="C25" s="1"/>
    </row>
    <row r="26" spans="1:3" ht="12.75">
      <c r="A26" s="90" t="s">
        <v>139</v>
      </c>
      <c r="B26" s="91">
        <v>0</v>
      </c>
      <c r="C26" s="1"/>
    </row>
    <row r="27" spans="1:3" ht="12.75">
      <c r="A27" s="431" t="s">
        <v>103</v>
      </c>
      <c r="B27" s="432"/>
      <c r="C27" s="1"/>
    </row>
    <row r="28" spans="1:3" ht="12.75">
      <c r="A28" s="87" t="s">
        <v>140</v>
      </c>
      <c r="B28" s="88">
        <v>0</v>
      </c>
      <c r="C28" s="1"/>
    </row>
    <row r="29" spans="1:3" ht="12.75">
      <c r="A29" s="87" t="s">
        <v>141</v>
      </c>
      <c r="B29" s="88">
        <v>0</v>
      </c>
      <c r="C29" s="1"/>
    </row>
    <row r="30" spans="1:3" ht="12.75">
      <c r="A30" s="87" t="s">
        <v>142</v>
      </c>
      <c r="B30" s="88">
        <v>0</v>
      </c>
      <c r="C30" s="1"/>
    </row>
    <row r="31" spans="1:3" ht="12.75">
      <c r="A31" s="87" t="s">
        <v>143</v>
      </c>
      <c r="B31" s="88">
        <v>0</v>
      </c>
      <c r="C31" s="1"/>
    </row>
    <row r="32" spans="1:3" ht="12.75">
      <c r="A32" s="431" t="s">
        <v>107</v>
      </c>
      <c r="B32" s="432"/>
      <c r="C32" s="1"/>
    </row>
    <row r="33" spans="1:3" ht="12.75">
      <c r="A33" s="87" t="s">
        <v>144</v>
      </c>
      <c r="B33" s="88">
        <v>0</v>
      </c>
      <c r="C33" s="1"/>
    </row>
    <row r="34" spans="1:3" ht="12.75">
      <c r="A34" s="92" t="s">
        <v>115</v>
      </c>
      <c r="B34" s="88">
        <v>0</v>
      </c>
      <c r="C34" s="1"/>
    </row>
    <row r="35" spans="1:3" ht="12.75">
      <c r="A35" s="433" t="s">
        <v>70</v>
      </c>
      <c r="B35" s="434"/>
      <c r="C35" s="1"/>
    </row>
    <row r="36" spans="1:3" ht="12.75">
      <c r="A36" s="87" t="s">
        <v>145</v>
      </c>
      <c r="B36" s="88">
        <v>0</v>
      </c>
      <c r="C36" s="1"/>
    </row>
    <row r="37" spans="1:3" ht="12.75">
      <c r="A37" s="87" t="s">
        <v>146</v>
      </c>
      <c r="B37" s="88">
        <v>0</v>
      </c>
      <c r="C37" s="1"/>
    </row>
    <row r="38" spans="1:3" ht="12.75">
      <c r="A38" s="87" t="s">
        <v>147</v>
      </c>
      <c r="B38" s="88">
        <v>0</v>
      </c>
      <c r="C38" s="1"/>
    </row>
    <row r="39" spans="1:3" ht="12.75">
      <c r="A39" s="87" t="s">
        <v>148</v>
      </c>
      <c r="B39" s="88">
        <v>0</v>
      </c>
      <c r="C39" s="1"/>
    </row>
    <row r="40" spans="1:3" ht="12.75">
      <c r="A40" s="433" t="s">
        <v>78</v>
      </c>
      <c r="B40" s="434"/>
      <c r="C40" s="1"/>
    </row>
    <row r="41" spans="1:3" ht="12.75">
      <c r="A41" s="87" t="s">
        <v>149</v>
      </c>
      <c r="B41" s="88">
        <v>0</v>
      </c>
      <c r="C41" s="1"/>
    </row>
    <row r="42" spans="1:3" ht="12.75">
      <c r="A42" s="87" t="s">
        <v>150</v>
      </c>
      <c r="B42" s="88">
        <v>0</v>
      </c>
      <c r="C42" s="1"/>
    </row>
    <row r="43" spans="1:3" ht="12.75">
      <c r="A43" s="87" t="s">
        <v>151</v>
      </c>
      <c r="B43" s="88">
        <v>0</v>
      </c>
      <c r="C43" s="1"/>
    </row>
    <row r="44" spans="1:3" ht="12.75">
      <c r="A44" s="87" t="s">
        <v>152</v>
      </c>
      <c r="B44" s="88">
        <v>0</v>
      </c>
      <c r="C44" s="1"/>
    </row>
    <row r="45" spans="1:3" ht="12.75">
      <c r="A45" s="87" t="s">
        <v>153</v>
      </c>
      <c r="B45" s="88">
        <v>0</v>
      </c>
      <c r="C45" s="1"/>
    </row>
    <row r="46" spans="1:3" ht="12.75">
      <c r="A46" s="87" t="s">
        <v>154</v>
      </c>
      <c r="B46" s="88">
        <v>0</v>
      </c>
      <c r="C46" s="1"/>
    </row>
    <row r="47" spans="1:3" ht="12.75">
      <c r="A47" s="87" t="s">
        <v>155</v>
      </c>
      <c r="B47" s="88">
        <v>0</v>
      </c>
      <c r="C47" s="1"/>
    </row>
    <row r="48" spans="1:3" ht="12.75">
      <c r="A48" s="87" t="s">
        <v>156</v>
      </c>
      <c r="B48" s="88">
        <v>0</v>
      </c>
      <c r="C48" s="1"/>
    </row>
    <row r="49" spans="1:3" ht="12.75">
      <c r="A49" s="87" t="s">
        <v>157</v>
      </c>
      <c r="B49" s="88">
        <v>0</v>
      </c>
      <c r="C49" s="1"/>
    </row>
    <row r="50" spans="1:3" ht="12.75">
      <c r="A50" s="431" t="s">
        <v>93</v>
      </c>
      <c r="B50" s="432"/>
      <c r="C50" s="1"/>
    </row>
    <row r="51" spans="1:3" ht="12.75">
      <c r="A51" s="87" t="s">
        <v>158</v>
      </c>
      <c r="B51" s="88">
        <v>0</v>
      </c>
      <c r="C51" s="1"/>
    </row>
    <row r="52" spans="1:3" ht="12.75">
      <c r="A52" s="87" t="s">
        <v>159</v>
      </c>
      <c r="B52" s="88">
        <v>0</v>
      </c>
      <c r="C52" s="1"/>
    </row>
    <row r="53" spans="1:2" ht="12.75">
      <c r="A53" s="87" t="s">
        <v>160</v>
      </c>
      <c r="B53" s="88">
        <v>0</v>
      </c>
    </row>
    <row r="54" spans="1:2" ht="12.75">
      <c r="A54" s="33"/>
      <c r="B54" s="95"/>
    </row>
    <row r="55" spans="1:2" ht="12.75">
      <c r="A55" s="94"/>
      <c r="B55" s="95"/>
    </row>
    <row r="56" spans="1:2" ht="12.75">
      <c r="A56" s="96"/>
      <c r="B56" s="96"/>
    </row>
    <row r="57" spans="1:2" ht="12.75">
      <c r="A57" s="96"/>
      <c r="B57" s="96"/>
    </row>
    <row r="58" spans="1:2" ht="12.75">
      <c r="A58" s="96"/>
      <c r="B58" s="96"/>
    </row>
    <row r="59" spans="1:2" ht="12.75">
      <c r="A59" s="96"/>
      <c r="B59" s="96"/>
    </row>
    <row r="60" spans="1:2" ht="12.75">
      <c r="A60" s="96"/>
      <c r="B60" s="96"/>
    </row>
    <row r="61" spans="1:2" ht="12.75">
      <c r="A61" s="96"/>
      <c r="B61" s="96"/>
    </row>
    <row r="62" spans="1:2" ht="12.75">
      <c r="A62" s="96"/>
      <c r="B62" s="96"/>
    </row>
    <row r="63" spans="1:2" ht="12.75">
      <c r="A63" s="96"/>
      <c r="B63" s="96"/>
    </row>
    <row r="64" spans="1:2" ht="12.75">
      <c r="A64" s="96"/>
      <c r="B64" s="96"/>
    </row>
    <row r="65" spans="1:2" ht="12.75">
      <c r="A65" s="96"/>
      <c r="B65" s="96"/>
    </row>
    <row r="66" spans="1:2" ht="12.75">
      <c r="A66" s="96"/>
      <c r="B66" s="96"/>
    </row>
    <row r="67" spans="1:2" ht="12.75">
      <c r="A67" s="96"/>
      <c r="B67" s="96"/>
    </row>
    <row r="68" spans="1:2" ht="12.75">
      <c r="A68" s="96"/>
      <c r="B68" s="96"/>
    </row>
    <row r="69" spans="1:2" ht="12.75">
      <c r="A69" s="96"/>
      <c r="B69" s="96"/>
    </row>
    <row r="70" spans="1:2" ht="12.75">
      <c r="A70" s="96"/>
      <c r="B70" s="96"/>
    </row>
    <row r="71" spans="1:2" ht="12.75">
      <c r="A71" s="96"/>
      <c r="B71" s="96"/>
    </row>
    <row r="72" spans="1:2" ht="12.75">
      <c r="A72" s="96"/>
      <c r="B72" s="96"/>
    </row>
    <row r="73" spans="1:2" ht="12.75">
      <c r="A73" s="96"/>
      <c r="B73" s="96"/>
    </row>
    <row r="74" spans="1:2" ht="12.75">
      <c r="A74" s="96"/>
      <c r="B74" s="96"/>
    </row>
    <row r="75" spans="1:2" ht="12.75">
      <c r="A75" s="96"/>
      <c r="B75" s="96"/>
    </row>
    <row r="76" spans="1:2" ht="12.75">
      <c r="A76" s="96"/>
      <c r="B76" s="96"/>
    </row>
    <row r="77" spans="1:2" ht="12.75">
      <c r="A77" s="96"/>
      <c r="B77" s="96"/>
    </row>
    <row r="78" spans="1:2" ht="12.75">
      <c r="A78" s="96"/>
      <c r="B78" s="96"/>
    </row>
    <row r="79" spans="1:2" ht="12.75">
      <c r="A79" s="96"/>
      <c r="B79" s="96"/>
    </row>
    <row r="80" spans="1:2" ht="12.75">
      <c r="A80" s="96"/>
      <c r="B80" s="96"/>
    </row>
    <row r="81" spans="1:2" ht="12.75">
      <c r="A81" s="96"/>
      <c r="B81" s="96"/>
    </row>
    <row r="82" spans="1:2" ht="12.75">
      <c r="A82" s="96"/>
      <c r="B82" s="96"/>
    </row>
    <row r="83" spans="1:2" ht="12.75">
      <c r="A83" s="96"/>
      <c r="B83" s="96"/>
    </row>
    <row r="84" spans="1:2" ht="12.75">
      <c r="A84" s="96"/>
      <c r="B84" s="96"/>
    </row>
    <row r="85" spans="1:2" ht="12.75">
      <c r="A85" s="96"/>
      <c r="B85" s="96"/>
    </row>
    <row r="86" spans="1:2" ht="12.75">
      <c r="A86" s="96"/>
      <c r="B86" s="96"/>
    </row>
    <row r="87" spans="1:2" ht="12.75">
      <c r="A87" s="96"/>
      <c r="B87" s="96"/>
    </row>
    <row r="88" spans="1:2" ht="12.75">
      <c r="A88" s="96"/>
      <c r="B88" s="96"/>
    </row>
    <row r="89" spans="1:2" ht="12.75">
      <c r="A89" s="96"/>
      <c r="B89" s="96"/>
    </row>
    <row r="90" spans="1:2" ht="12.75">
      <c r="A90" s="96"/>
      <c r="B90" s="96"/>
    </row>
    <row r="91" spans="1:2" ht="12.75">
      <c r="A91" s="96"/>
      <c r="B91" s="96"/>
    </row>
    <row r="92" spans="1:2" ht="12.75">
      <c r="A92" s="96"/>
      <c r="B92" s="96"/>
    </row>
    <row r="93" spans="1:2" ht="12.75">
      <c r="A93" s="96"/>
      <c r="B93" s="96"/>
    </row>
    <row r="94" spans="1:2" ht="12.75">
      <c r="A94" s="96"/>
      <c r="B94" s="96"/>
    </row>
    <row r="95" spans="1:2" ht="12.75">
      <c r="A95" s="96"/>
      <c r="B95" s="96"/>
    </row>
  </sheetData>
  <sheetProtection selectLockedCells="1" selectUnlockedCells="1"/>
  <mergeCells count="11">
    <mergeCell ref="A50:B50"/>
    <mergeCell ref="A21:B21"/>
    <mergeCell ref="A23:B23"/>
    <mergeCell ref="A25:B25"/>
    <mergeCell ref="A27:B27"/>
    <mergeCell ref="A32:B32"/>
    <mergeCell ref="A40:B40"/>
    <mergeCell ref="A1:B1"/>
    <mergeCell ref="A2:B2"/>
    <mergeCell ref="A3:B3"/>
    <mergeCell ref="A35:B35"/>
  </mergeCells>
  <printOptions/>
  <pageMargins left="1.8110236220472442" right="0.5511811023622047" top="0.6692913385826772" bottom="0.5511811023622047" header="0.4330708661417323" footer="0"/>
  <pageSetup horizontalDpi="300" verticalDpi="300" orientation="portrait" paperSize="5" scale="55" r:id="rId1"/>
  <headerFooter alignWithMargins="0">
    <oddHeader>&amp;LSEPT-2004&amp;CDIRECTIVA D.B.S.A.
ORDINARIO&amp;R01-BS/0305/04</oddHeader>
    <oddFooter>&amp;LDEPARTAMENTO
RRHH Y GESTION&amp;C01-BS&amp;RPAG &amp;P</oddFooter>
  </headerFooter>
</worksheet>
</file>

<file path=xl/worksheets/sheet4.xml><?xml version="1.0" encoding="utf-8"?>
<worksheet xmlns="http://schemas.openxmlformats.org/spreadsheetml/2006/main" xmlns:r="http://schemas.openxmlformats.org/officeDocument/2006/relationships">
  <dimension ref="A1:IV19"/>
  <sheetViews>
    <sheetView showGridLines="0" zoomScalePageLayoutView="0" workbookViewId="0" topLeftCell="A1">
      <selection activeCell="C24" sqref="C24"/>
    </sheetView>
  </sheetViews>
  <sheetFormatPr defaultColWidth="11.421875" defaultRowHeight="12.75"/>
  <cols>
    <col min="1" max="1" width="30.00390625" style="1" customWidth="1"/>
    <col min="2" max="2" width="36.57421875" style="1" customWidth="1"/>
    <col min="3" max="9" width="16.28125" style="1" customWidth="1"/>
    <col min="10" max="10" width="17.140625" style="1" customWidth="1"/>
    <col min="11" max="11" width="16.28125" style="1" customWidth="1"/>
    <col min="12" max="16384" width="11.421875" style="1" customWidth="1"/>
  </cols>
  <sheetData>
    <row r="1" spans="1:256" s="4" customFormat="1" ht="12.75">
      <c r="A1" s="421" t="s">
        <v>0</v>
      </c>
      <c r="B1" s="421"/>
      <c r="C1" s="421"/>
      <c r="D1" s="421"/>
      <c r="E1" s="421"/>
      <c r="F1" s="421"/>
      <c r="G1" s="421"/>
      <c r="H1" s="2"/>
      <c r="I1" s="2"/>
      <c r="J1" s="2"/>
      <c r="K1" s="3"/>
      <c r="IO1" s="1"/>
      <c r="IP1" s="1"/>
      <c r="IQ1" s="1"/>
      <c r="IR1" s="1"/>
      <c r="IS1" s="1"/>
      <c r="IT1" s="1"/>
      <c r="IU1" s="1"/>
      <c r="IV1" s="1"/>
    </row>
    <row r="2" spans="1:256" s="4" customFormat="1" ht="15.75" customHeight="1">
      <c r="A2" s="421" t="s">
        <v>44</v>
      </c>
      <c r="B2" s="421"/>
      <c r="C2" s="421"/>
      <c r="D2" s="421"/>
      <c r="E2" s="421"/>
      <c r="F2" s="421"/>
      <c r="G2" s="421"/>
      <c r="H2" s="2"/>
      <c r="I2" s="2"/>
      <c r="J2" s="2"/>
      <c r="K2" s="3"/>
      <c r="IO2" s="1"/>
      <c r="IP2" s="1"/>
      <c r="IQ2" s="1"/>
      <c r="IR2" s="1"/>
      <c r="IS2" s="1"/>
      <c r="IT2" s="1"/>
      <c r="IU2" s="1"/>
      <c r="IV2" s="1"/>
    </row>
    <row r="3" spans="1:256" s="4" customFormat="1" ht="18" customHeight="1">
      <c r="A3" s="421" t="s">
        <v>45</v>
      </c>
      <c r="B3" s="421"/>
      <c r="C3" s="421"/>
      <c r="D3" s="421"/>
      <c r="E3" s="421"/>
      <c r="F3" s="421"/>
      <c r="G3" s="421"/>
      <c r="H3" s="2"/>
      <c r="I3" s="2"/>
      <c r="J3" s="2"/>
      <c r="K3" s="3"/>
      <c r="IO3" s="1"/>
      <c r="IP3" s="1"/>
      <c r="IQ3" s="1"/>
      <c r="IR3" s="1"/>
      <c r="IS3" s="1"/>
      <c r="IT3" s="1"/>
      <c r="IU3" s="1"/>
      <c r="IV3" s="1"/>
    </row>
    <row r="4" spans="1:256" s="4" customFormat="1" ht="11.25" customHeight="1">
      <c r="A4" s="1"/>
      <c r="B4" s="1"/>
      <c r="IO4" s="1"/>
      <c r="IP4" s="1"/>
      <c r="IQ4" s="1"/>
      <c r="IR4" s="1"/>
      <c r="IS4" s="1"/>
      <c r="IT4" s="1"/>
      <c r="IU4" s="1"/>
      <c r="IV4" s="1"/>
    </row>
    <row r="5" spans="1:256" s="4" customFormat="1" ht="12" customHeight="1">
      <c r="A5" s="7" t="s">
        <v>3</v>
      </c>
      <c r="B5" s="6"/>
      <c r="C5" s="436" t="str">
        <f>'Ap. 2 Ingresos C. Benef.'!$I$4</f>
        <v>BIENVALP - DALEGRIA</v>
      </c>
      <c r="D5" s="436"/>
      <c r="E5" s="1"/>
      <c r="F5" s="1"/>
      <c r="G5" s="1"/>
      <c r="H5" s="1"/>
      <c r="I5" s="3"/>
      <c r="IN5" s="1"/>
      <c r="IO5" s="1"/>
      <c r="IP5" s="1"/>
      <c r="IQ5" s="1"/>
      <c r="IR5" s="1"/>
      <c r="IS5" s="1"/>
      <c r="IT5" s="1"/>
      <c r="IU5" s="1"/>
      <c r="IV5" s="1"/>
    </row>
    <row r="6" spans="1:256" s="4" customFormat="1" ht="12" customHeight="1">
      <c r="A6" s="1"/>
      <c r="B6" s="1"/>
      <c r="C6" s="1"/>
      <c r="D6" s="1"/>
      <c r="E6" s="5"/>
      <c r="F6" s="7"/>
      <c r="G6" s="8"/>
      <c r="H6" s="8"/>
      <c r="I6" s="8"/>
      <c r="IO6" s="1"/>
      <c r="IP6" s="1"/>
      <c r="IQ6" s="1"/>
      <c r="IR6" s="1"/>
      <c r="IS6" s="1"/>
      <c r="IT6" s="1"/>
      <c r="IU6" s="1"/>
      <c r="IV6" s="1"/>
    </row>
    <row r="7" spans="1:256" s="16" customFormat="1" ht="16.5" customHeight="1">
      <c r="A7" s="14"/>
      <c r="B7" s="14"/>
      <c r="C7" s="15"/>
      <c r="D7" s="15"/>
      <c r="E7" s="15"/>
      <c r="F7" s="15"/>
      <c r="G7" s="15"/>
      <c r="H7" s="15"/>
      <c r="I7" s="15"/>
      <c r="IO7" s="19"/>
      <c r="IP7" s="19"/>
      <c r="IQ7" s="19"/>
      <c r="IR7" s="19"/>
      <c r="IS7" s="19"/>
      <c r="IT7" s="19"/>
      <c r="IU7" s="19"/>
      <c r="IV7" s="19"/>
    </row>
    <row r="8" spans="1:10" ht="12.75" customHeight="1">
      <c r="A8" s="438" t="str">
        <f>'Ap. 2 Ingresos C. Benef.'!A18</f>
        <v>PRESTACIÓN</v>
      </c>
      <c r="B8" s="438" t="str">
        <f>'Ap. 2 Ingresos C. Benef.'!B18</f>
        <v>OCUPACIÓN PROYECTADA</v>
      </c>
      <c r="C8" s="435" t="str">
        <f>'Ap. 2 Ingresos C. Benef.'!D18</f>
        <v>Matrícula</v>
      </c>
      <c r="D8" s="435"/>
      <c r="E8" s="435"/>
      <c r="F8" s="435"/>
      <c r="G8" s="437">
        <f>'Ap. 2 Ingresos C. Benef.'!H18</f>
        <v>0</v>
      </c>
      <c r="H8" s="437"/>
      <c r="I8" s="437"/>
      <c r="J8" s="437"/>
    </row>
    <row r="9" spans="1:10" ht="63.75">
      <c r="A9" s="439">
        <f>'Ap. 2 Ingresos C. Benef.'!A20</f>
        <v>0</v>
      </c>
      <c r="B9" s="439">
        <f>'Ap. 2 Ingresos C. Benef.'!B20</f>
        <v>0</v>
      </c>
      <c r="C9" s="52" t="str">
        <f>'Ap. 2 Ingresos C. Benef.'!E20</f>
        <v>1) PERSONAL SERVICIO ACTIVO: 
GM., 
Otras Ramas FF.AA.</v>
      </c>
      <c r="D9" s="52" t="e">
        <f>'Ap. 2 Ingresos C. Benef.'!#REF!</f>
        <v>#REF!</v>
      </c>
      <c r="E9" s="52" t="str">
        <f>'Ap. 2 Ingresos C. Benef.'!F20</f>
        <v>2) PERSONAL EN RETIRO: Oficiales / 
EE. CC</v>
      </c>
      <c r="F9" s="52" t="str">
        <f>'Ap. 2 Ingresos C. Benef.'!G20</f>
        <v>2) PERSONAL EN RETIRO: 
GM</v>
      </c>
      <c r="G9" s="52" t="str">
        <f>'Ap. 2 Ingresos C. Benef.'!H19</f>
        <v>3) CASOS ESPECIALES</v>
      </c>
      <c r="H9" s="52" t="str">
        <f>'Ap. 2 Ingresos C. Benef.'!I20</f>
        <v>1) PERSONAL SERVICIO ACTIVO: Oficiales/
EE.CC., 
Otras Ramas FF.AA. </v>
      </c>
      <c r="I9" s="52" t="str">
        <f>'Ap. 2 Ingresos C. Benef.'!J20</f>
        <v>1) PERSONAL SERVICIO ACTIVO: 
GM., 
Otras Ramas FF.AA.</v>
      </c>
      <c r="J9" s="52" t="str">
        <f>'Ap. 2 Ingresos C. Benef.'!K20</f>
        <v>2) PERSONAL EN RETIRO: Oficiales / 
EE. CC</v>
      </c>
    </row>
    <row r="10" spans="1:10" ht="31.5" customHeight="1">
      <c r="A10" s="98" t="str">
        <f>'Ap. 2 Ingresos C. Benef.'!$A$21</f>
        <v>JORNADA COMPLETA 
(con alim.)</v>
      </c>
      <c r="B10" s="109">
        <f>'Ap. 2 Ingresos C. Benef.'!$B$21</f>
        <v>3</v>
      </c>
      <c r="C10" s="36">
        <f>'Ap. 2 Ingresos C. Benef.'!$D$21</f>
        <v>74200</v>
      </c>
      <c r="D10" s="36">
        <f>'Ap. 2 Ingresos C. Benef.'!$E$21</f>
        <v>62500</v>
      </c>
      <c r="E10" s="36">
        <f>'Ap. 2 Ingresos C. Benef.'!$F$21</f>
        <v>102100</v>
      </c>
      <c r="F10" s="36">
        <f>'Ap. 2 Ingresos C. Benef.'!$G$21</f>
        <v>88800</v>
      </c>
      <c r="G10" s="36">
        <f>'Ap. 2 Ingresos C. Benef.'!$H$21</f>
        <v>110700</v>
      </c>
      <c r="H10" s="36">
        <f>'Ap. 2 Ingresos C. Benef.'!$I$21</f>
        <v>74200</v>
      </c>
      <c r="I10" s="36">
        <f>'Ap. 2 Ingresos C. Benef.'!$J$21</f>
        <v>62500</v>
      </c>
      <c r="J10" s="36">
        <f>'Ap. 2 Ingresos C. Benef.'!$K$21</f>
        <v>102100</v>
      </c>
    </row>
    <row r="11" spans="1:10" ht="24" customHeight="1">
      <c r="A11" s="98" t="str">
        <f>'Ap. 2 Ingresos C. Benef.'!$A$24</f>
        <v>MEDIA JORNADA 
(sin alim.)</v>
      </c>
      <c r="B11" s="109">
        <f>'Ap. 2 Ingresos C. Benef.'!$B$24</f>
        <v>0</v>
      </c>
      <c r="C11" s="36">
        <f>'Ap. 2 Ingresos C. Benef.'!$D$24</f>
        <v>38900</v>
      </c>
      <c r="D11" s="36">
        <f>'Ap. 2 Ingresos C. Benef.'!$E$24</f>
        <v>31900</v>
      </c>
      <c r="E11" s="36">
        <f>'Ap. 2 Ingresos C. Benef.'!$F$24</f>
        <v>51800</v>
      </c>
      <c r="F11" s="36">
        <f>'Ap. 2 Ingresos C. Benef.'!$G$24</f>
        <v>46200</v>
      </c>
      <c r="G11" s="36">
        <f>'Ap. 2 Ingresos C. Benef.'!$H$24</f>
        <v>57300</v>
      </c>
      <c r="H11" s="36">
        <f>'Ap. 2 Ingresos C. Benef.'!$I$24</f>
        <v>38900</v>
      </c>
      <c r="I11" s="36">
        <f>'Ap. 2 Ingresos C. Benef.'!$J$24</f>
        <v>31900</v>
      </c>
      <c r="J11" s="36">
        <f>'Ap. 2 Ingresos C. Benef.'!$K$24</f>
        <v>51800</v>
      </c>
    </row>
    <row r="12" spans="1:10" ht="26.25" customHeight="1">
      <c r="A12" s="98" t="e">
        <f>'Ap. 2 Ingresos C. Benef.'!#REF!</f>
        <v>#REF!</v>
      </c>
      <c r="B12" s="109" t="e">
        <f>'Ap. 2 Ingresos C. Benef.'!#REF!</f>
        <v>#REF!</v>
      </c>
      <c r="C12" s="36" t="e">
        <f>'Ap. 2 Ingresos C. Benef.'!#REF!</f>
        <v>#REF!</v>
      </c>
      <c r="D12" s="36" t="e">
        <f>'Ap. 2 Ingresos C. Benef.'!#REF!</f>
        <v>#REF!</v>
      </c>
      <c r="E12" s="36" t="e">
        <f>'Ap. 2 Ingresos C. Benef.'!#REF!</f>
        <v>#REF!</v>
      </c>
      <c r="F12" s="36" t="e">
        <f>'Ap. 2 Ingresos C. Benef.'!#REF!</f>
        <v>#REF!</v>
      </c>
      <c r="G12" s="36" t="e">
        <f>'Ap. 2 Ingresos C. Benef.'!#REF!</f>
        <v>#REF!</v>
      </c>
      <c r="H12" s="36" t="e">
        <f>'Ap. 2 Ingresos C. Benef.'!#REF!</f>
        <v>#REF!</v>
      </c>
      <c r="I12" s="36" t="e">
        <f>'Ap. 2 Ingresos C. Benef.'!#REF!</f>
        <v>#REF!</v>
      </c>
      <c r="J12" s="36" t="e">
        <f>'Ap. 2 Ingresos C. Benef.'!#REF!</f>
        <v>#REF!</v>
      </c>
    </row>
    <row r="13" spans="1:10" ht="29.25" customHeight="1">
      <c r="A13" s="98" t="e">
        <f>'Ap. 2 Ingresos C. Benef.'!#REF!</f>
        <v>#REF!</v>
      </c>
      <c r="B13" s="109" t="e">
        <f>'Ap. 2 Ingresos C. Benef.'!#REF!</f>
        <v>#REF!</v>
      </c>
      <c r="C13" s="36" t="e">
        <f>'Ap. 2 Ingresos C. Benef.'!#REF!</f>
        <v>#REF!</v>
      </c>
      <c r="D13" s="36" t="e">
        <f>'Ap. 2 Ingresos C. Benef.'!#REF!</f>
        <v>#REF!</v>
      </c>
      <c r="E13" s="36" t="e">
        <f>'Ap. 2 Ingresos C. Benef.'!#REF!</f>
        <v>#REF!</v>
      </c>
      <c r="F13" s="36" t="e">
        <f>'Ap. 2 Ingresos C. Benef.'!#REF!</f>
        <v>#REF!</v>
      </c>
      <c r="G13" s="36" t="e">
        <f>'Ap. 2 Ingresos C. Benef.'!#REF!</f>
        <v>#REF!</v>
      </c>
      <c r="H13" s="36" t="e">
        <f>'Ap. 2 Ingresos C. Benef.'!#REF!</f>
        <v>#REF!</v>
      </c>
      <c r="I13" s="36" t="e">
        <f>'Ap. 2 Ingresos C. Benef.'!#REF!</f>
        <v>#REF!</v>
      </c>
      <c r="J13" s="36" t="e">
        <f>'Ap. 2 Ingresos C. Benef.'!#REF!</f>
        <v>#REF!</v>
      </c>
    </row>
    <row r="14" spans="1:10" ht="24.75" customHeight="1">
      <c r="A14" s="435" t="e">
        <f>'Ap. 2 Ingresos C. Benef.'!#REF!</f>
        <v>#REF!</v>
      </c>
      <c r="B14" s="109" t="e">
        <f>'Ap. 2 Ingresos C. Benef.'!#REF!</f>
        <v>#REF!</v>
      </c>
      <c r="C14" s="36" t="e">
        <f>'Ap. 2 Ingresos C. Benef.'!#REF!</f>
        <v>#REF!</v>
      </c>
      <c r="D14" s="36" t="e">
        <f>'Ap. 2 Ingresos C. Benef.'!#REF!</f>
        <v>#REF!</v>
      </c>
      <c r="E14" s="36" t="e">
        <f>'Ap. 2 Ingresos C. Benef.'!#REF!</f>
        <v>#REF!</v>
      </c>
      <c r="F14" s="36" t="e">
        <f>'Ap. 2 Ingresos C. Benef.'!#REF!</f>
        <v>#REF!</v>
      </c>
      <c r="G14" s="36" t="e">
        <f>'Ap. 2 Ingresos C. Benef.'!#REF!</f>
        <v>#REF!</v>
      </c>
      <c r="H14" s="36" t="e">
        <f>'Ap. 2 Ingresos C. Benef.'!#REF!</f>
        <v>#REF!</v>
      </c>
      <c r="I14" s="36" t="e">
        <f>'Ap. 2 Ingresos C. Benef.'!#REF!</f>
        <v>#REF!</v>
      </c>
      <c r="J14" s="36" t="e">
        <f>'Ap. 2 Ingresos C. Benef.'!#REF!</f>
        <v>#REF!</v>
      </c>
    </row>
    <row r="15" spans="1:10" ht="20.25" customHeight="1">
      <c r="A15" s="435" t="e">
        <f>'Ap. 2 Ingresos C. Benef.'!#REF!</f>
        <v>#REF!</v>
      </c>
      <c r="B15" s="109" t="e">
        <f>'Ap. 2 Ingresos C. Benef.'!#REF!</f>
        <v>#REF!</v>
      </c>
      <c r="C15" s="36" t="e">
        <f>'Ap. 2 Ingresos C. Benef.'!#REF!</f>
        <v>#REF!</v>
      </c>
      <c r="D15" s="36" t="e">
        <f>'Ap. 2 Ingresos C. Benef.'!#REF!</f>
        <v>#REF!</v>
      </c>
      <c r="E15" s="36" t="e">
        <f>'Ap. 2 Ingresos C. Benef.'!#REF!</f>
        <v>#REF!</v>
      </c>
      <c r="F15" s="36" t="e">
        <f>'Ap. 2 Ingresos C. Benef.'!#REF!</f>
        <v>#REF!</v>
      </c>
      <c r="G15" s="36" t="e">
        <f>'Ap. 2 Ingresos C. Benef.'!#REF!</f>
        <v>#REF!</v>
      </c>
      <c r="H15" s="36" t="e">
        <f>'Ap. 2 Ingresos C. Benef.'!#REF!</f>
        <v>#REF!</v>
      </c>
      <c r="I15" s="36" t="e">
        <f>'Ap. 2 Ingresos C. Benef.'!#REF!</f>
        <v>#REF!</v>
      </c>
      <c r="J15" s="36" t="e">
        <f>'Ap. 2 Ingresos C. Benef.'!#REF!</f>
        <v>#REF!</v>
      </c>
    </row>
    <row r="16" spans="1:10" ht="22.5" customHeight="1">
      <c r="A16" s="435" t="e">
        <f>'Ap. 2 Ingresos C. Benef.'!#REF!</f>
        <v>#REF!</v>
      </c>
      <c r="B16" s="109" t="e">
        <f>'Ap. 2 Ingresos C. Benef.'!#REF!</f>
        <v>#REF!</v>
      </c>
      <c r="C16" s="36" t="e">
        <f>'Ap. 2 Ingresos C. Benef.'!#REF!</f>
        <v>#REF!</v>
      </c>
      <c r="D16" s="36" t="e">
        <f>'Ap. 2 Ingresos C. Benef.'!#REF!</f>
        <v>#REF!</v>
      </c>
      <c r="E16" s="36" t="e">
        <f>'Ap. 2 Ingresos C. Benef.'!#REF!</f>
        <v>#REF!</v>
      </c>
      <c r="F16" s="36" t="e">
        <f>'Ap. 2 Ingresos C. Benef.'!#REF!</f>
        <v>#REF!</v>
      </c>
      <c r="G16" s="36" t="e">
        <f>'Ap. 2 Ingresos C. Benef.'!#REF!</f>
        <v>#REF!</v>
      </c>
      <c r="H16" s="36" t="e">
        <f>'Ap. 2 Ingresos C. Benef.'!#REF!</f>
        <v>#REF!</v>
      </c>
      <c r="I16" s="36" t="e">
        <f>'Ap. 2 Ingresos C. Benef.'!#REF!</f>
        <v>#REF!</v>
      </c>
      <c r="J16" s="36" t="e">
        <f>'Ap. 2 Ingresos C. Benef.'!#REF!</f>
        <v>#REF!</v>
      </c>
    </row>
    <row r="17" spans="1:10" ht="20.25" customHeight="1">
      <c r="A17" s="435" t="e">
        <f>'Ap. 2 Ingresos C. Benef.'!#REF!</f>
        <v>#REF!</v>
      </c>
      <c r="B17" s="109" t="e">
        <f>'Ap. 2 Ingresos C. Benef.'!#REF!</f>
        <v>#REF!</v>
      </c>
      <c r="C17" s="36" t="e">
        <f>'Ap. 2 Ingresos C. Benef.'!#REF!</f>
        <v>#REF!</v>
      </c>
      <c r="D17" s="36" t="e">
        <f>'Ap. 2 Ingresos C. Benef.'!#REF!</f>
        <v>#REF!</v>
      </c>
      <c r="E17" s="36" t="e">
        <f>'Ap. 2 Ingresos C. Benef.'!#REF!</f>
        <v>#REF!</v>
      </c>
      <c r="F17" s="36" t="e">
        <f>'Ap. 2 Ingresos C. Benef.'!#REF!</f>
        <v>#REF!</v>
      </c>
      <c r="G17" s="36" t="e">
        <f>'Ap. 2 Ingresos C. Benef.'!#REF!</f>
        <v>#REF!</v>
      </c>
      <c r="H17" s="36" t="e">
        <f>'Ap. 2 Ingresos C. Benef.'!#REF!</f>
        <v>#REF!</v>
      </c>
      <c r="I17" s="36" t="e">
        <f>'Ap. 2 Ingresos C. Benef.'!#REF!</f>
        <v>#REF!</v>
      </c>
      <c r="J17" s="36" t="e">
        <f>'Ap. 2 Ingresos C. Benef.'!#REF!</f>
        <v>#REF!</v>
      </c>
    </row>
    <row r="18" spans="1:10" ht="21" customHeight="1">
      <c r="A18" s="435" t="e">
        <f>'Ap. 2 Ingresos C. Benef.'!#REF!</f>
        <v>#REF!</v>
      </c>
      <c r="B18" s="109" t="e">
        <f>'Ap. 2 Ingresos C. Benef.'!#REF!</f>
        <v>#REF!</v>
      </c>
      <c r="C18" s="36" t="e">
        <f>'Ap. 2 Ingresos C. Benef.'!#REF!</f>
        <v>#REF!</v>
      </c>
      <c r="D18" s="36" t="e">
        <f>'Ap. 2 Ingresos C. Benef.'!#REF!</f>
        <v>#REF!</v>
      </c>
      <c r="E18" s="36" t="e">
        <f>'Ap. 2 Ingresos C. Benef.'!#REF!</f>
        <v>#REF!</v>
      </c>
      <c r="F18" s="36" t="e">
        <f>'Ap. 2 Ingresos C. Benef.'!#REF!</f>
        <v>#REF!</v>
      </c>
      <c r="G18" s="36" t="e">
        <f>'Ap. 2 Ingresos C. Benef.'!#REF!</f>
        <v>#REF!</v>
      </c>
      <c r="H18" s="36" t="e">
        <f>'Ap. 2 Ingresos C. Benef.'!#REF!</f>
        <v>#REF!</v>
      </c>
      <c r="I18" s="36" t="e">
        <f>'Ap. 2 Ingresos C. Benef.'!#REF!</f>
        <v>#REF!</v>
      </c>
      <c r="J18" s="36" t="e">
        <f>'Ap. 2 Ingresos C. Benef.'!#REF!</f>
        <v>#REF!</v>
      </c>
    </row>
    <row r="19" spans="1:10" ht="21.75" customHeight="1">
      <c r="A19" s="435" t="e">
        <f>'Ap. 2 Ingresos C. Benef.'!#REF!</f>
        <v>#REF!</v>
      </c>
      <c r="B19" s="109" t="e">
        <f>'Ap. 2 Ingresos C. Benef.'!#REF!</f>
        <v>#REF!</v>
      </c>
      <c r="C19" s="36" t="e">
        <f>'Ap. 2 Ingresos C. Benef.'!#REF!</f>
        <v>#REF!</v>
      </c>
      <c r="D19" s="36" t="e">
        <f>'Ap. 2 Ingresos C. Benef.'!#REF!</f>
        <v>#REF!</v>
      </c>
      <c r="E19" s="36" t="e">
        <f>'Ap. 2 Ingresos C. Benef.'!#REF!</f>
        <v>#REF!</v>
      </c>
      <c r="F19" s="36" t="e">
        <f>'Ap. 2 Ingresos C. Benef.'!#REF!</f>
        <v>#REF!</v>
      </c>
      <c r="G19" s="36" t="e">
        <f>'Ap. 2 Ingresos C. Benef.'!#REF!</f>
        <v>#REF!</v>
      </c>
      <c r="H19" s="36" t="e">
        <f>'Ap. 2 Ingresos C. Benef.'!#REF!</f>
        <v>#REF!</v>
      </c>
      <c r="I19" s="36" t="e">
        <f>'Ap. 2 Ingresos C. Benef.'!#REF!</f>
        <v>#REF!</v>
      </c>
      <c r="J19" s="36" t="e">
        <f>'Ap. 2 Ingresos C. Benef.'!#REF!</f>
        <v>#REF!</v>
      </c>
    </row>
  </sheetData>
  <sheetProtection selectLockedCells="1" selectUnlockedCells="1"/>
  <mergeCells count="11">
    <mergeCell ref="A18:A19"/>
    <mergeCell ref="A8:A9"/>
    <mergeCell ref="B8:B9"/>
    <mergeCell ref="A14:A15"/>
    <mergeCell ref="A16:A17"/>
    <mergeCell ref="C8:F8"/>
    <mergeCell ref="A1:G1"/>
    <mergeCell ref="A2:G2"/>
    <mergeCell ref="A3:G3"/>
    <mergeCell ref="C5:D5"/>
    <mergeCell ref="G8:J8"/>
  </mergeCells>
  <printOptions/>
  <pageMargins left="0" right="0.7480314960629921" top="0.984251968503937" bottom="0.984251968503937" header="0.4330708661417323" footer="0.4724409448818898"/>
  <pageSetup horizontalDpi="600" verticalDpi="600" orientation="landscape" scale="60" r:id="rId1"/>
  <headerFooter alignWithMargins="0">
    <oddHeader>&amp;LSEPT - 2004&amp;CDIRECTIVA D.B.S.A.
ORDINARIA&amp;R01-BS/0305/04</oddHeader>
    <oddFooter>&amp;LDEPARTAMENTO
RRHH Y GESTION&amp;C01-BS&amp;RPAG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27"/>
  <sheetViews>
    <sheetView showGridLines="0" zoomScale="125" zoomScaleNormal="125" zoomScalePageLayoutView="0" workbookViewId="0" topLeftCell="A13">
      <selection activeCell="B24" sqref="B24"/>
    </sheetView>
  </sheetViews>
  <sheetFormatPr defaultColWidth="11.421875" defaultRowHeight="12.75"/>
  <cols>
    <col min="1" max="1" width="34.421875" style="1" customWidth="1"/>
    <col min="2" max="2" width="40.8515625" style="1" customWidth="1"/>
    <col min="3" max="3" width="16.8515625" style="1" customWidth="1"/>
    <col min="4" max="4" width="18.421875" style="1" customWidth="1"/>
    <col min="5" max="5" width="19.28125" style="1" customWidth="1"/>
    <col min="6" max="6" width="19.8515625" style="1" customWidth="1"/>
    <col min="7" max="11" width="18.7109375" style="1" customWidth="1"/>
    <col min="12" max="16384" width="11.421875" style="1" customWidth="1"/>
  </cols>
  <sheetData>
    <row r="1" spans="1:256" s="4" customFormat="1" ht="12.75">
      <c r="A1" s="421" t="s">
        <v>0</v>
      </c>
      <c r="B1" s="421"/>
      <c r="C1" s="421"/>
      <c r="D1" s="421"/>
      <c r="E1" s="421"/>
      <c r="F1" s="3"/>
      <c r="G1" s="3"/>
      <c r="IK1" s="1"/>
      <c r="IL1" s="1"/>
      <c r="IM1" s="1"/>
      <c r="IN1" s="1"/>
      <c r="IO1" s="1"/>
      <c r="IP1" s="1"/>
      <c r="IQ1" s="1"/>
      <c r="IR1" s="1"/>
      <c r="IS1" s="1"/>
      <c r="IT1" s="1"/>
      <c r="IU1" s="1"/>
      <c r="IV1" s="1"/>
    </row>
    <row r="2" spans="1:256" s="4" customFormat="1" ht="15.75" customHeight="1">
      <c r="A2" s="421" t="s">
        <v>46</v>
      </c>
      <c r="B2" s="421"/>
      <c r="C2" s="421"/>
      <c r="D2" s="421"/>
      <c r="E2" s="421"/>
      <c r="F2" s="3"/>
      <c r="G2" s="3"/>
      <c r="IK2" s="1"/>
      <c r="IL2" s="1"/>
      <c r="IM2" s="1"/>
      <c r="IN2" s="1"/>
      <c r="IO2" s="1"/>
      <c r="IP2" s="1"/>
      <c r="IQ2" s="1"/>
      <c r="IR2" s="1"/>
      <c r="IS2" s="1"/>
      <c r="IT2" s="1"/>
      <c r="IU2" s="1"/>
      <c r="IV2" s="1"/>
    </row>
    <row r="3" spans="1:256" s="4" customFormat="1" ht="18" customHeight="1">
      <c r="A3" s="421" t="s">
        <v>47</v>
      </c>
      <c r="B3" s="421"/>
      <c r="C3" s="421"/>
      <c r="D3" s="421"/>
      <c r="E3" s="421"/>
      <c r="F3" s="3"/>
      <c r="G3" s="3"/>
      <c r="IK3" s="1"/>
      <c r="IL3" s="1"/>
      <c r="IM3" s="1"/>
      <c r="IN3" s="1"/>
      <c r="IO3" s="1"/>
      <c r="IP3" s="1"/>
      <c r="IQ3" s="1"/>
      <c r="IR3" s="1"/>
      <c r="IS3" s="1"/>
      <c r="IT3" s="1"/>
      <c r="IU3" s="1"/>
      <c r="IV3" s="1"/>
    </row>
    <row r="4" spans="1:256" s="4" customFormat="1" ht="11.25" customHeight="1">
      <c r="A4" s="1"/>
      <c r="B4" s="1"/>
      <c r="D4" s="1"/>
      <c r="F4" s="1"/>
      <c r="IK4" s="1"/>
      <c r="IL4" s="1"/>
      <c r="IM4" s="1"/>
      <c r="IN4" s="1"/>
      <c r="IO4" s="1"/>
      <c r="IP4" s="1"/>
      <c r="IQ4" s="1"/>
      <c r="IR4" s="1"/>
      <c r="IS4" s="1"/>
      <c r="IT4" s="1"/>
      <c r="IU4" s="1"/>
      <c r="IV4" s="1"/>
    </row>
    <row r="5" spans="1:256" s="4" customFormat="1" ht="12" customHeight="1">
      <c r="A5" s="442" t="s">
        <v>3</v>
      </c>
      <c r="B5" s="442"/>
      <c r="C5" s="37" t="str">
        <f>'Ap. 2 Ingresos C. Benef.'!$I$4</f>
        <v>BIENVALP - DALEGRIA</v>
      </c>
      <c r="D5" s="38"/>
      <c r="E5" s="1"/>
      <c r="F5" s="38"/>
      <c r="G5" s="1"/>
      <c r="IK5" s="1"/>
      <c r="IL5" s="1"/>
      <c r="IM5" s="1"/>
      <c r="IN5" s="1"/>
      <c r="IO5" s="1"/>
      <c r="IP5" s="1"/>
      <c r="IQ5" s="1"/>
      <c r="IR5" s="1"/>
      <c r="IS5" s="1"/>
      <c r="IT5" s="1"/>
      <c r="IU5" s="1"/>
      <c r="IV5" s="1"/>
    </row>
    <row r="6" spans="1:256" s="4" customFormat="1" ht="12" customHeight="1">
      <c r="A6" s="5"/>
      <c r="B6" s="7"/>
      <c r="C6" s="38"/>
      <c r="D6" s="38"/>
      <c r="E6" s="1"/>
      <c r="F6" s="38"/>
      <c r="G6" s="1"/>
      <c r="IK6" s="1"/>
      <c r="IL6" s="1"/>
      <c r="IM6" s="1"/>
      <c r="IN6" s="1"/>
      <c r="IO6" s="1"/>
      <c r="IP6" s="1"/>
      <c r="IQ6" s="1"/>
      <c r="IR6" s="1"/>
      <c r="IS6" s="1"/>
      <c r="IT6" s="1"/>
      <c r="IU6" s="1"/>
      <c r="IV6" s="1"/>
    </row>
    <row r="7" spans="1:256" s="4" customFormat="1" ht="12" customHeight="1">
      <c r="A7" s="5"/>
      <c r="B7" s="7"/>
      <c r="C7" s="38"/>
      <c r="D7" s="38"/>
      <c r="E7" s="1"/>
      <c r="F7" s="38"/>
      <c r="G7" s="1"/>
      <c r="IK7" s="1"/>
      <c r="IL7" s="1"/>
      <c r="IM7" s="1"/>
      <c r="IN7" s="1"/>
      <c r="IO7" s="1"/>
      <c r="IP7" s="1"/>
      <c r="IQ7" s="1"/>
      <c r="IR7" s="1"/>
      <c r="IS7" s="1"/>
      <c r="IT7" s="1"/>
      <c r="IU7" s="1"/>
      <c r="IV7" s="1"/>
    </row>
    <row r="8" spans="1:256" s="4" customFormat="1" ht="12" customHeight="1">
      <c r="A8" s="5"/>
      <c r="B8" s="7"/>
      <c r="C8" s="38"/>
      <c r="D8" s="38"/>
      <c r="E8" s="1"/>
      <c r="F8" s="38"/>
      <c r="G8" s="1"/>
      <c r="IK8" s="1"/>
      <c r="IL8" s="1"/>
      <c r="IM8" s="1"/>
      <c r="IN8" s="1"/>
      <c r="IO8" s="1"/>
      <c r="IP8" s="1"/>
      <c r="IQ8" s="1"/>
      <c r="IR8" s="1"/>
      <c r="IS8" s="1"/>
      <c r="IT8" s="1"/>
      <c r="IU8" s="1"/>
      <c r="IV8" s="1"/>
    </row>
    <row r="9" spans="1:256" s="4" customFormat="1" ht="12" customHeight="1">
      <c r="A9" s="5"/>
      <c r="B9" s="7"/>
      <c r="C9" s="38"/>
      <c r="D9" s="38"/>
      <c r="E9" s="1"/>
      <c r="F9" s="38"/>
      <c r="G9" s="1"/>
      <c r="IK9" s="1"/>
      <c r="IL9" s="1"/>
      <c r="IM9" s="1"/>
      <c r="IN9" s="1"/>
      <c r="IO9" s="1"/>
      <c r="IP9" s="1"/>
      <c r="IQ9" s="1"/>
      <c r="IR9" s="1"/>
      <c r="IS9" s="1"/>
      <c r="IT9" s="1"/>
      <c r="IU9" s="1"/>
      <c r="IV9" s="1"/>
    </row>
    <row r="10" spans="1:256" s="4" customFormat="1" ht="12" customHeight="1">
      <c r="A10" s="5"/>
      <c r="B10" s="7"/>
      <c r="C10" s="38"/>
      <c r="D10" s="38"/>
      <c r="E10" s="1"/>
      <c r="F10" s="38"/>
      <c r="G10" s="1"/>
      <c r="IK10" s="1"/>
      <c r="IL10" s="1"/>
      <c r="IM10" s="1"/>
      <c r="IN10" s="1"/>
      <c r="IO10" s="1"/>
      <c r="IP10" s="1"/>
      <c r="IQ10" s="1"/>
      <c r="IR10" s="1"/>
      <c r="IS10" s="1"/>
      <c r="IT10" s="1"/>
      <c r="IU10" s="1"/>
      <c r="IV10" s="1"/>
    </row>
    <row r="11" spans="1:256" s="4" customFormat="1" ht="12" customHeight="1">
      <c r="A11" s="5"/>
      <c r="B11" s="7"/>
      <c r="C11" s="38"/>
      <c r="D11" s="38"/>
      <c r="E11" s="1"/>
      <c r="F11" s="38"/>
      <c r="G11" s="1"/>
      <c r="IK11" s="1"/>
      <c r="IL11" s="1"/>
      <c r="IM11" s="1"/>
      <c r="IN11" s="1"/>
      <c r="IO11" s="1"/>
      <c r="IP11" s="1"/>
      <c r="IQ11" s="1"/>
      <c r="IR11" s="1"/>
      <c r="IS11" s="1"/>
      <c r="IT11" s="1"/>
      <c r="IU11" s="1"/>
      <c r="IV11" s="1"/>
    </row>
    <row r="12" spans="1:256" s="4" customFormat="1" ht="12" customHeight="1">
      <c r="A12" s="5"/>
      <c r="B12" s="7"/>
      <c r="C12" s="38"/>
      <c r="D12" s="38"/>
      <c r="E12" s="1"/>
      <c r="F12" s="38"/>
      <c r="G12" s="1"/>
      <c r="IK12" s="1"/>
      <c r="IL12" s="1"/>
      <c r="IM12" s="1"/>
      <c r="IN12" s="1"/>
      <c r="IO12" s="1"/>
      <c r="IP12" s="1"/>
      <c r="IQ12" s="1"/>
      <c r="IR12" s="1"/>
      <c r="IS12" s="1"/>
      <c r="IT12" s="1"/>
      <c r="IU12" s="1"/>
      <c r="IV12" s="1"/>
    </row>
    <row r="13" spans="1:256" s="4" customFormat="1" ht="12" customHeight="1">
      <c r="A13" s="39"/>
      <c r="B13" s="39"/>
      <c r="C13" s="39"/>
      <c r="D13" s="39"/>
      <c r="E13" s="39"/>
      <c r="F13" s="21"/>
      <c r="G13" s="21"/>
      <c r="H13" s="21"/>
      <c r="I13" s="21"/>
      <c r="J13" s="21"/>
      <c r="IK13" s="1"/>
      <c r="IL13" s="1"/>
      <c r="IM13" s="1"/>
      <c r="IN13" s="1"/>
      <c r="IO13" s="1"/>
      <c r="IP13" s="1"/>
      <c r="IQ13" s="1"/>
      <c r="IR13" s="1"/>
      <c r="IS13" s="1"/>
      <c r="IT13" s="1"/>
      <c r="IU13" s="1"/>
      <c r="IV13" s="1"/>
    </row>
    <row r="14" spans="1:256" s="16" customFormat="1" ht="12" customHeight="1">
      <c r="A14" s="40"/>
      <c r="B14" s="40"/>
      <c r="C14" s="41" t="s">
        <v>48</v>
      </c>
      <c r="D14" s="42"/>
      <c r="E14" s="43">
        <v>12</v>
      </c>
      <c r="F14" s="14"/>
      <c r="G14" s="15"/>
      <c r="IK14" s="19"/>
      <c r="IL14" s="19"/>
      <c r="IM14" s="19"/>
      <c r="IN14" s="19"/>
      <c r="IO14" s="19"/>
      <c r="IP14" s="19"/>
      <c r="IQ14" s="19"/>
      <c r="IR14" s="19"/>
      <c r="IS14" s="19"/>
      <c r="IT14" s="19"/>
      <c r="IU14" s="19"/>
      <c r="IV14" s="19"/>
    </row>
    <row r="15" spans="1:256" s="16" customFormat="1" ht="13.5" customHeight="1">
      <c r="A15" s="40"/>
      <c r="B15" s="40"/>
      <c r="C15" s="41" t="s">
        <v>49</v>
      </c>
      <c r="D15" s="42"/>
      <c r="E15" s="43">
        <v>10</v>
      </c>
      <c r="F15" s="14"/>
      <c r="G15" s="15"/>
      <c r="IK15" s="19"/>
      <c r="IL15" s="19"/>
      <c r="IM15" s="19"/>
      <c r="IN15" s="19"/>
      <c r="IO15" s="19"/>
      <c r="IP15" s="19"/>
      <c r="IQ15" s="19"/>
      <c r="IR15" s="19"/>
      <c r="IS15" s="19"/>
      <c r="IT15" s="19"/>
      <c r="IU15" s="19"/>
      <c r="IV15" s="19"/>
    </row>
    <row r="16" spans="1:256" s="16" customFormat="1" ht="13.5" customHeight="1">
      <c r="A16" s="40"/>
      <c r="B16" s="40"/>
      <c r="C16" s="44"/>
      <c r="D16" s="44"/>
      <c r="E16" s="45"/>
      <c r="F16" s="14"/>
      <c r="G16" s="15"/>
      <c r="IK16" s="19"/>
      <c r="IL16" s="19"/>
      <c r="IM16" s="19"/>
      <c r="IN16" s="19"/>
      <c r="IO16" s="19"/>
      <c r="IP16" s="19"/>
      <c r="IQ16" s="19"/>
      <c r="IR16" s="19"/>
      <c r="IS16" s="19"/>
      <c r="IT16" s="19"/>
      <c r="IU16" s="19"/>
      <c r="IV16" s="19"/>
    </row>
    <row r="17" spans="1:5" ht="12.75">
      <c r="A17" s="40"/>
      <c r="B17" s="40"/>
      <c r="C17" s="40"/>
      <c r="D17" s="40"/>
      <c r="E17" s="40"/>
    </row>
    <row r="18" spans="1:5" ht="12.75">
      <c r="A18" s="440" t="str">
        <f>'Ap. 5 Tarifado '!A8</f>
        <v>PRESTACIÓN</v>
      </c>
      <c r="B18" s="440" t="str">
        <f>'Ap. 5 Tarifado '!B8</f>
        <v>OCUPACIÓN PROYECTADA</v>
      </c>
      <c r="C18" s="46" t="str">
        <f>'Ap. 5 Tarifado '!C8</f>
        <v>Matrícula</v>
      </c>
      <c r="D18" s="47">
        <f>'Ap. 5 Tarifado '!G8</f>
        <v>0</v>
      </c>
      <c r="E18" s="110" t="s">
        <v>50</v>
      </c>
    </row>
    <row r="19" spans="1:5" ht="51">
      <c r="A19" s="441">
        <f>'Ap. 5 Tarifado '!A9</f>
        <v>0</v>
      </c>
      <c r="B19" s="441">
        <f>'Ap. 5 Tarifado '!B9</f>
        <v>0</v>
      </c>
      <c r="C19" s="49" t="str">
        <f>'Ap. 5 Tarifado '!C9</f>
        <v>1) PERSONAL SERVICIO ACTIVO: 
GM., 
Otras Ramas FF.AA.</v>
      </c>
      <c r="D19" s="49" t="str">
        <f>'Ap. 5 Tarifado '!G9</f>
        <v>3) CASOS ESPECIALES</v>
      </c>
      <c r="E19" s="49" t="s">
        <v>51</v>
      </c>
    </row>
    <row r="20" spans="1:5" ht="30.75" customHeight="1">
      <c r="A20" s="112" t="str">
        <f>'Ap. 5 Tarifado '!A10</f>
        <v>JORNADA COMPLETA 
(con alim.)</v>
      </c>
      <c r="B20" s="113">
        <f>'Ap. 5 Tarifado '!B10</f>
        <v>3</v>
      </c>
      <c r="C20" s="114">
        <f>'Ap. 5 Tarifado '!C10</f>
        <v>74200</v>
      </c>
      <c r="D20" s="114">
        <f>'Ap. 5 Tarifado '!G10</f>
        <v>110700</v>
      </c>
      <c r="E20" s="115">
        <f>C20+D20*$E$15</f>
        <v>1181200</v>
      </c>
    </row>
    <row r="21" spans="1:5" ht="30.75" customHeight="1">
      <c r="A21" s="123" t="s">
        <v>161</v>
      </c>
      <c r="B21" s="117"/>
      <c r="C21" s="118"/>
      <c r="D21" s="119"/>
      <c r="E21" s="119"/>
    </row>
    <row r="22" spans="1:5" ht="30.75" customHeight="1">
      <c r="A22" s="116" t="str">
        <f>'Ap. 5 Tarifado '!A11</f>
        <v>MEDIA JORNADA 
(sin alim.)</v>
      </c>
      <c r="B22" s="111">
        <f>'Ap. 5 Tarifado '!B11</f>
        <v>0</v>
      </c>
      <c r="C22" s="120">
        <f>'Ap. 5 Tarifado '!C11</f>
        <v>38900</v>
      </c>
      <c r="D22" s="120">
        <f>'Ap. 5 Tarifado '!G11</f>
        <v>57300</v>
      </c>
      <c r="E22" s="120">
        <f>C22+D22*$E$15</f>
        <v>611900</v>
      </c>
    </row>
    <row r="23" spans="1:5" ht="30.75" customHeight="1">
      <c r="A23" s="123" t="s">
        <v>161</v>
      </c>
      <c r="B23" s="121"/>
      <c r="C23" s="122"/>
      <c r="D23" s="122"/>
      <c r="E23" s="122"/>
    </row>
    <row r="24" spans="1:5" ht="30" customHeight="1">
      <c r="A24" s="116" t="e">
        <f>'Ap. 5 Tarifado '!A16</f>
        <v>#REF!</v>
      </c>
      <c r="B24" s="124" t="e">
        <f>'Ap. 5 Tarifado '!B16</f>
        <v>#REF!</v>
      </c>
      <c r="C24" s="120" t="e">
        <f>'Ap. 5 Tarifado '!C16</f>
        <v>#REF!</v>
      </c>
      <c r="D24" s="120" t="e">
        <f>'Ap. 5 Tarifado '!G16</f>
        <v>#REF!</v>
      </c>
      <c r="E24" s="120" t="e">
        <f>C24+D24*$E$14</f>
        <v>#REF!</v>
      </c>
    </row>
    <row r="25" spans="1:5" ht="30" customHeight="1">
      <c r="A25" s="123" t="s">
        <v>162</v>
      </c>
      <c r="B25" s="121"/>
      <c r="C25" s="122"/>
      <c r="D25" s="122"/>
      <c r="E25" s="122"/>
    </row>
    <row r="26" spans="1:5" ht="29.25" customHeight="1">
      <c r="A26" s="116" t="e">
        <f>'Ap. 5 Tarifado '!A18</f>
        <v>#REF!</v>
      </c>
      <c r="B26" s="124" t="e">
        <f>'Ap. 5 Tarifado '!B18</f>
        <v>#REF!</v>
      </c>
      <c r="C26" s="120" t="e">
        <f>'Ap. 5 Tarifado '!C18</f>
        <v>#REF!</v>
      </c>
      <c r="D26" s="120" t="e">
        <f>'Ap. 5 Tarifado '!G18</f>
        <v>#REF!</v>
      </c>
      <c r="E26" s="120" t="e">
        <f>C26+D26*$E$14</f>
        <v>#REF!</v>
      </c>
    </row>
    <row r="27" spans="1:5" ht="27.75" customHeight="1">
      <c r="A27" s="126" t="s">
        <v>163</v>
      </c>
      <c r="B27" s="127" t="s">
        <v>21</v>
      </c>
      <c r="C27" s="125"/>
      <c r="D27" s="48"/>
      <c r="E27" s="128"/>
    </row>
  </sheetData>
  <sheetProtection selectLockedCells="1" selectUnlockedCells="1"/>
  <mergeCells count="6">
    <mergeCell ref="A18:A19"/>
    <mergeCell ref="B18:B19"/>
    <mergeCell ref="A1:E1"/>
    <mergeCell ref="A2:E2"/>
    <mergeCell ref="A3:E3"/>
    <mergeCell ref="A5:B5"/>
  </mergeCells>
  <printOptions/>
  <pageMargins left="0.7479166666666667" right="0.7479166666666667" top="0.8097222222222222" bottom="0.8902777777777777" header="0.4" footer="0.4"/>
  <pageSetup fitToHeight="1" fitToWidth="1" horizontalDpi="300" verticalDpi="300" orientation="landscape" scale="95" r:id="rId2"/>
  <headerFooter alignWithMargins="0">
    <oddHeader>&amp;LSEPT - 2004&amp;CDIRECTIVA D.B.S.A.
ORDINARIA&amp;R01-BS/0305/04</oddHeader>
    <oddFooter>&amp;LDEPARTAMENTO
RRHH Y GESTION&amp;C01-BS&amp;RPAG &amp;P</oddFooter>
  </headerFooter>
  <drawing r:id="rId1"/>
</worksheet>
</file>

<file path=xl/worksheets/sheet6.xml><?xml version="1.0" encoding="utf-8"?>
<worksheet xmlns="http://schemas.openxmlformats.org/spreadsheetml/2006/main" xmlns:r="http://schemas.openxmlformats.org/officeDocument/2006/relationships">
  <dimension ref="B2:D14"/>
  <sheetViews>
    <sheetView zoomScalePageLayoutView="0" workbookViewId="0" topLeftCell="A1">
      <selection activeCell="E22" sqref="E22"/>
    </sheetView>
  </sheetViews>
  <sheetFormatPr defaultColWidth="11.421875" defaultRowHeight="12.75"/>
  <cols>
    <col min="1" max="1" width="11.421875" style="318" customWidth="1"/>
    <col min="2" max="2" width="22.00390625" style="318" customWidth="1"/>
    <col min="3" max="16384" width="11.421875" style="318" customWidth="1"/>
  </cols>
  <sheetData>
    <row r="2" spans="2:4" s="323" customFormat="1" ht="36.75" customHeight="1">
      <c r="B2" s="322" t="s">
        <v>110</v>
      </c>
      <c r="C2" s="322" t="s">
        <v>228</v>
      </c>
      <c r="D2" s="322" t="s">
        <v>229</v>
      </c>
    </row>
    <row r="3" spans="2:4" ht="12.75">
      <c r="B3" s="319" t="s">
        <v>230</v>
      </c>
      <c r="C3" s="320">
        <v>1</v>
      </c>
      <c r="D3" s="320"/>
    </row>
    <row r="4" spans="2:4" ht="12.75">
      <c r="B4" s="319" t="s">
        <v>231</v>
      </c>
      <c r="C4" s="320"/>
      <c r="D4" s="320">
        <v>9</v>
      </c>
    </row>
    <row r="5" spans="2:4" ht="12.75">
      <c r="B5" s="319" t="s">
        <v>232</v>
      </c>
      <c r="C5" s="320"/>
      <c r="D5" s="320">
        <v>0</v>
      </c>
    </row>
    <row r="6" spans="2:4" ht="12.75">
      <c r="B6" s="319" t="s">
        <v>233</v>
      </c>
      <c r="C6" s="320"/>
      <c r="D6" s="320">
        <v>0</v>
      </c>
    </row>
    <row r="7" spans="2:4" ht="12.75">
      <c r="B7" s="319" t="s">
        <v>234</v>
      </c>
      <c r="C7" s="320"/>
      <c r="D7" s="320">
        <v>1</v>
      </c>
    </row>
    <row r="8" spans="2:4" ht="12.75">
      <c r="B8" s="319" t="s">
        <v>235</v>
      </c>
      <c r="C8" s="320">
        <v>7</v>
      </c>
      <c r="D8" s="320"/>
    </row>
    <row r="9" spans="2:4" ht="12.75">
      <c r="B9" s="319" t="s">
        <v>236</v>
      </c>
      <c r="C9" s="320">
        <v>4</v>
      </c>
      <c r="D9" s="320"/>
    </row>
    <row r="10" spans="2:4" ht="12.75">
      <c r="B10" s="319" t="s">
        <v>237</v>
      </c>
      <c r="C10" s="320">
        <v>1</v>
      </c>
      <c r="D10" s="320"/>
    </row>
    <row r="11" spans="2:4" ht="12.75">
      <c r="B11" s="319" t="s">
        <v>238</v>
      </c>
      <c r="C11" s="320">
        <v>3</v>
      </c>
      <c r="D11" s="320"/>
    </row>
    <row r="12" spans="3:4" ht="12.75">
      <c r="C12" s="320">
        <f>SUM(C3:C11)</f>
        <v>16</v>
      </c>
      <c r="D12" s="320">
        <f>SUM(D3:D11)</f>
        <v>10</v>
      </c>
    </row>
    <row r="13" spans="3:4" ht="12.75">
      <c r="C13" s="321"/>
      <c r="D13" s="321"/>
    </row>
    <row r="14" spans="3:4" ht="12.75">
      <c r="C14" s="320">
        <f>SUM(C12:D12)</f>
        <v>26</v>
      </c>
      <c r="D14" s="321"/>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3:C9"/>
  <sheetViews>
    <sheetView zoomScalePageLayoutView="0" workbookViewId="0" topLeftCell="A1">
      <selection activeCell="C33" sqref="C33"/>
    </sheetView>
  </sheetViews>
  <sheetFormatPr defaultColWidth="11.421875" defaultRowHeight="12.75"/>
  <cols>
    <col min="2" max="2" width="13.8515625" style="0" bestFit="1" customWidth="1"/>
    <col min="3" max="3" width="85.57421875" style="0" customWidth="1"/>
  </cols>
  <sheetData>
    <row r="3" spans="2:3" ht="12.75">
      <c r="B3">
        <v>466200</v>
      </c>
      <c r="C3" t="s">
        <v>202</v>
      </c>
    </row>
    <row r="4" spans="2:3" ht="12.75">
      <c r="B4">
        <v>420000</v>
      </c>
      <c r="C4" t="s">
        <v>209</v>
      </c>
    </row>
    <row r="5" spans="2:3" ht="12.75">
      <c r="B5">
        <v>210000</v>
      </c>
      <c r="C5" t="s">
        <v>203</v>
      </c>
    </row>
    <row r="6" spans="2:3" ht="12.75">
      <c r="B6">
        <v>307960</v>
      </c>
      <c r="C6" t="s">
        <v>188</v>
      </c>
    </row>
    <row r="7" spans="2:3" ht="12.75">
      <c r="B7">
        <v>651045</v>
      </c>
      <c r="C7" t="s">
        <v>239</v>
      </c>
    </row>
    <row r="9" ht="12.75">
      <c r="B9" s="301">
        <f>SUM(B3:B8)</f>
        <v>2055205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3:N46"/>
  <sheetViews>
    <sheetView zoomScalePageLayoutView="0" workbookViewId="0" topLeftCell="A1">
      <selection activeCell="K22" sqref="K22"/>
    </sheetView>
  </sheetViews>
  <sheetFormatPr defaultColWidth="11.421875" defaultRowHeight="12.75"/>
  <cols>
    <col min="4" max="4" width="13.28125" style="0" customWidth="1"/>
  </cols>
  <sheetData>
    <row r="2" ht="13.5" thickBot="1"/>
    <row r="3" spans="2:7" ht="12.75">
      <c r="B3" s="443" t="s">
        <v>270</v>
      </c>
      <c r="C3" s="303" t="s">
        <v>266</v>
      </c>
      <c r="D3" s="304">
        <v>2014</v>
      </c>
      <c r="E3" s="304">
        <v>2015</v>
      </c>
      <c r="F3" s="304" t="s">
        <v>267</v>
      </c>
      <c r="G3" s="304">
        <v>2016</v>
      </c>
    </row>
    <row r="4" spans="2:10" ht="15.75">
      <c r="B4" s="444"/>
      <c r="C4" s="305" t="s">
        <v>125</v>
      </c>
      <c r="D4" s="306">
        <v>1260846</v>
      </c>
      <c r="E4" s="306">
        <f>E15</f>
        <v>962258.6666666666</v>
      </c>
      <c r="F4" s="306">
        <f>(D4+E4)/2</f>
        <v>1111552.3333333333</v>
      </c>
      <c r="G4" s="306">
        <f>F4*$J$4</f>
        <v>1167129.95</v>
      </c>
      <c r="J4" s="312">
        <v>1.05</v>
      </c>
    </row>
    <row r="5" spans="2:7" ht="12.75">
      <c r="B5" s="444"/>
      <c r="C5" s="305" t="s">
        <v>36</v>
      </c>
      <c r="D5" s="306">
        <v>1739728</v>
      </c>
      <c r="E5" s="306">
        <f aca="true" t="shared" si="0" ref="E5:E10">E16</f>
        <v>3170950.6666666665</v>
      </c>
      <c r="F5" s="306">
        <f aca="true" t="shared" si="1" ref="F5:F10">(D5+E5)/2</f>
        <v>2455339.333333333</v>
      </c>
      <c r="G5" s="306">
        <f aca="true" t="shared" si="2" ref="G5:G10">F5*$J$4</f>
        <v>2578106.3</v>
      </c>
    </row>
    <row r="6" spans="2:7" ht="12.75">
      <c r="B6" s="444"/>
      <c r="C6" s="305" t="s">
        <v>37</v>
      </c>
      <c r="D6" s="306">
        <v>6024743</v>
      </c>
      <c r="E6" s="306">
        <f t="shared" si="0"/>
        <v>3276501.333333333</v>
      </c>
      <c r="F6" s="306">
        <f t="shared" si="1"/>
        <v>4650622.166666666</v>
      </c>
      <c r="G6" s="306">
        <f t="shared" si="2"/>
        <v>4883153.274999999</v>
      </c>
    </row>
    <row r="7" spans="2:7" ht="12.75">
      <c r="B7" s="444"/>
      <c r="C7" s="305" t="s">
        <v>79</v>
      </c>
      <c r="D7" s="306"/>
      <c r="E7" s="306">
        <f t="shared" si="0"/>
        <v>0</v>
      </c>
      <c r="F7" s="306">
        <f t="shared" si="1"/>
        <v>0</v>
      </c>
      <c r="G7" s="306">
        <f t="shared" si="2"/>
        <v>0</v>
      </c>
    </row>
    <row r="8" spans="2:7" ht="12.75">
      <c r="B8" s="444"/>
      <c r="C8" s="305" t="s">
        <v>80</v>
      </c>
      <c r="D8" s="306">
        <v>601145</v>
      </c>
      <c r="E8" s="306">
        <f t="shared" si="0"/>
        <v>246838.6666666667</v>
      </c>
      <c r="F8" s="306">
        <f t="shared" si="1"/>
        <v>423991.8333333334</v>
      </c>
      <c r="G8" s="306">
        <f t="shared" si="2"/>
        <v>445191.42500000005</v>
      </c>
    </row>
    <row r="9" spans="2:7" ht="12.75">
      <c r="B9" s="444"/>
      <c r="C9" s="305" t="s">
        <v>81</v>
      </c>
      <c r="D9" s="306">
        <v>18786</v>
      </c>
      <c r="E9" s="306">
        <f t="shared" si="0"/>
        <v>122400</v>
      </c>
      <c r="F9" s="306">
        <f t="shared" si="1"/>
        <v>70593</v>
      </c>
      <c r="G9" s="306">
        <f t="shared" si="2"/>
        <v>74122.65000000001</v>
      </c>
    </row>
    <row r="10" spans="2:7" ht="12.75">
      <c r="B10" s="444"/>
      <c r="C10" s="305" t="s">
        <v>82</v>
      </c>
      <c r="D10" s="306"/>
      <c r="E10" s="306">
        <f t="shared" si="0"/>
        <v>38172</v>
      </c>
      <c r="F10" s="306">
        <f t="shared" si="1"/>
        <v>19086</v>
      </c>
      <c r="G10" s="306">
        <f t="shared" si="2"/>
        <v>20040.3</v>
      </c>
    </row>
    <row r="11" spans="2:7" ht="12.75">
      <c r="B11" s="444"/>
      <c r="C11" s="307"/>
      <c r="D11" s="308">
        <f>SUM(D4:D10)</f>
        <v>9645248</v>
      </c>
      <c r="E11" s="308">
        <f>SUM(E4:E10)</f>
        <v>7817121.333333333</v>
      </c>
      <c r="F11" s="308">
        <f>SUM(F4:F10)</f>
        <v>8731184.666666666</v>
      </c>
      <c r="G11" s="308">
        <f>SUM(G4:G10)</f>
        <v>9167743.9</v>
      </c>
    </row>
    <row r="12" ht="12.75">
      <c r="B12" s="444"/>
    </row>
    <row r="13" ht="12.75">
      <c r="B13" s="444"/>
    </row>
    <row r="14" spans="2:5" ht="25.5">
      <c r="B14" s="444"/>
      <c r="C14" s="303" t="s">
        <v>266</v>
      </c>
      <c r="D14" s="304" t="s">
        <v>271</v>
      </c>
      <c r="E14" s="304" t="s">
        <v>268</v>
      </c>
    </row>
    <row r="15" spans="2:5" ht="12.75">
      <c r="B15" s="444"/>
      <c r="C15" s="305" t="s">
        <v>125</v>
      </c>
      <c r="D15" s="306">
        <v>721694</v>
      </c>
      <c r="E15" s="306">
        <f>D15/9*12</f>
        <v>962258.6666666666</v>
      </c>
    </row>
    <row r="16" spans="2:5" ht="12.75">
      <c r="B16" s="444"/>
      <c r="C16" s="305" t="s">
        <v>36</v>
      </c>
      <c r="D16" s="306">
        <v>2378213</v>
      </c>
      <c r="E16" s="306">
        <f aca="true" t="shared" si="3" ref="E16:E21">D16/9*12</f>
        <v>3170950.6666666665</v>
      </c>
    </row>
    <row r="17" spans="2:5" ht="12.75">
      <c r="B17" s="444"/>
      <c r="C17" s="305" t="s">
        <v>37</v>
      </c>
      <c r="D17" s="306">
        <v>2457376</v>
      </c>
      <c r="E17" s="306">
        <f>D17/9*12</f>
        <v>3276501.333333333</v>
      </c>
    </row>
    <row r="18" spans="2:5" ht="12.75">
      <c r="B18" s="444"/>
      <c r="C18" s="305" t="s">
        <v>79</v>
      </c>
      <c r="D18" s="306"/>
      <c r="E18" s="306">
        <f t="shared" si="3"/>
        <v>0</v>
      </c>
    </row>
    <row r="19" spans="2:5" ht="12.75">
      <c r="B19" s="444"/>
      <c r="C19" s="305" t="s">
        <v>80</v>
      </c>
      <c r="D19" s="306">
        <v>185129</v>
      </c>
      <c r="E19" s="306">
        <f t="shared" si="3"/>
        <v>246838.6666666667</v>
      </c>
    </row>
    <row r="20" spans="2:5" ht="12.75">
      <c r="B20" s="444"/>
      <c r="C20" s="305" t="s">
        <v>81</v>
      </c>
      <c r="D20" s="306">
        <v>91800</v>
      </c>
      <c r="E20" s="306">
        <f t="shared" si="3"/>
        <v>122400</v>
      </c>
    </row>
    <row r="21" spans="2:5" ht="12.75">
      <c r="B21" s="444"/>
      <c r="C21" s="305" t="s">
        <v>82</v>
      </c>
      <c r="D21" s="306">
        <v>28629</v>
      </c>
      <c r="E21" s="306">
        <f t="shared" si="3"/>
        <v>38172</v>
      </c>
    </row>
    <row r="22" spans="2:10" ht="12.75">
      <c r="B22" s="444"/>
      <c r="C22" s="307"/>
      <c r="D22" s="309">
        <f>SUM(D15:D21)</f>
        <v>5862841</v>
      </c>
      <c r="E22" s="309">
        <f>SUM(E15:E21)</f>
        <v>7817121.333333333</v>
      </c>
      <c r="J22" s="311"/>
    </row>
    <row r="23" ht="12.75">
      <c r="B23" s="444"/>
    </row>
    <row r="24" spans="2:3" ht="13.5" thickBot="1">
      <c r="B24" s="445"/>
      <c r="C24" s="310" t="s">
        <v>269</v>
      </c>
    </row>
    <row r="25" ht="12.75">
      <c r="J25" s="311"/>
    </row>
    <row r="29" spans="3:14" ht="12.75">
      <c r="C29" s="311"/>
      <c r="D29" s="311"/>
      <c r="E29" s="311"/>
      <c r="F29" s="311"/>
      <c r="G29" s="311"/>
      <c r="H29" s="311"/>
      <c r="I29" s="311"/>
      <c r="J29" s="311"/>
      <c r="K29" s="311"/>
      <c r="L29" s="311"/>
      <c r="M29" s="311"/>
      <c r="N29" s="311"/>
    </row>
    <row r="30" spans="3:14" ht="12.75">
      <c r="C30" s="311"/>
      <c r="D30" s="311"/>
      <c r="E30" s="311"/>
      <c r="F30" s="311"/>
      <c r="G30" s="311"/>
      <c r="H30" s="311"/>
      <c r="I30" s="311"/>
      <c r="J30" s="311"/>
      <c r="K30" s="311"/>
      <c r="L30" s="311"/>
      <c r="M30" s="311"/>
      <c r="N30" s="311"/>
    </row>
    <row r="31" spans="3:14" ht="12.75">
      <c r="C31" s="311"/>
      <c r="D31" s="311"/>
      <c r="E31" s="311"/>
      <c r="F31" s="311"/>
      <c r="G31" s="311"/>
      <c r="H31" s="311"/>
      <c r="I31" s="311"/>
      <c r="J31" s="311"/>
      <c r="K31" s="311"/>
      <c r="L31" s="311"/>
      <c r="M31" s="311"/>
      <c r="N31" s="311"/>
    </row>
    <row r="35" spans="3:11" ht="12.75">
      <c r="C35" s="311"/>
      <c r="D35" s="311"/>
      <c r="E35" s="311"/>
      <c r="F35" s="311"/>
      <c r="G35" s="311"/>
      <c r="H35" s="311"/>
      <c r="I35" s="311"/>
      <c r="J35" s="311"/>
      <c r="K35" s="311"/>
    </row>
    <row r="36" spans="3:11" ht="12.75">
      <c r="C36" s="311"/>
      <c r="D36" s="311"/>
      <c r="E36" s="311"/>
      <c r="F36" s="311"/>
      <c r="G36" s="311"/>
      <c r="H36" s="311"/>
      <c r="I36" s="311"/>
      <c r="J36" s="311"/>
      <c r="K36" s="311"/>
    </row>
    <row r="37" spans="3:11" ht="12.75">
      <c r="C37" s="311"/>
      <c r="D37" s="311"/>
      <c r="E37" s="311"/>
      <c r="F37" s="311"/>
      <c r="G37" s="311"/>
      <c r="H37" s="311"/>
      <c r="I37" s="311"/>
      <c r="J37" s="311"/>
      <c r="K37" s="311"/>
    </row>
    <row r="38" spans="3:11" ht="12.75">
      <c r="C38" s="311"/>
      <c r="D38" s="311"/>
      <c r="E38" s="311"/>
      <c r="F38" s="311"/>
      <c r="G38" s="311"/>
      <c r="H38" s="311"/>
      <c r="I38" s="311"/>
      <c r="J38" s="311"/>
      <c r="K38" s="311"/>
    </row>
    <row r="39" spans="3:11" ht="12.75">
      <c r="C39" s="311"/>
      <c r="D39" s="311"/>
      <c r="E39" s="311"/>
      <c r="F39" s="311"/>
      <c r="G39" s="311"/>
      <c r="H39" s="311"/>
      <c r="I39" s="311"/>
      <c r="J39" s="311"/>
      <c r="K39" s="311"/>
    </row>
    <row r="40" spans="3:11" ht="12.75">
      <c r="C40" s="311"/>
      <c r="D40" s="311"/>
      <c r="E40" s="311"/>
      <c r="F40" s="311"/>
      <c r="G40" s="311"/>
      <c r="H40" s="311"/>
      <c r="I40" s="311"/>
      <c r="J40" s="311"/>
      <c r="K40" s="311"/>
    </row>
    <row r="41" spans="3:11" ht="12.75">
      <c r="C41" s="311"/>
      <c r="D41" s="311"/>
      <c r="E41" s="311"/>
      <c r="F41" s="311"/>
      <c r="G41" s="311"/>
      <c r="H41" s="311"/>
      <c r="I41" s="311"/>
      <c r="J41" s="311"/>
      <c r="K41" s="311"/>
    </row>
    <row r="42" spans="3:11" ht="12.75">
      <c r="C42" s="311"/>
      <c r="D42" s="311"/>
      <c r="E42" s="311"/>
      <c r="F42" s="311"/>
      <c r="G42" s="311"/>
      <c r="H42" s="311"/>
      <c r="I42" s="311"/>
      <c r="J42" s="311"/>
      <c r="K42" s="311"/>
    </row>
    <row r="43" spans="3:11" ht="12.75">
      <c r="C43" s="311"/>
      <c r="D43" s="311"/>
      <c r="E43" s="311"/>
      <c r="F43" s="311"/>
      <c r="G43" s="311"/>
      <c r="H43" s="311"/>
      <c r="I43" s="311"/>
      <c r="J43" s="311"/>
      <c r="K43" s="311"/>
    </row>
    <row r="44" spans="3:11" ht="12.75">
      <c r="C44" s="311"/>
      <c r="D44" s="311"/>
      <c r="E44" s="311"/>
      <c r="F44" s="311"/>
      <c r="G44" s="311"/>
      <c r="H44" s="311"/>
      <c r="I44" s="311"/>
      <c r="J44" s="311"/>
      <c r="K44" s="311"/>
    </row>
    <row r="45" spans="3:11" ht="12.75">
      <c r="C45" s="311"/>
      <c r="D45" s="311"/>
      <c r="E45" s="311"/>
      <c r="F45" s="311"/>
      <c r="G45" s="311"/>
      <c r="H45" s="311"/>
      <c r="I45" s="311"/>
      <c r="J45" s="311"/>
      <c r="K45" s="311"/>
    </row>
    <row r="46" spans="3:11" ht="12.75">
      <c r="C46" s="311"/>
      <c r="D46" s="311"/>
      <c r="E46" s="311"/>
      <c r="F46" s="311"/>
      <c r="G46" s="311"/>
      <c r="H46" s="311"/>
      <c r="I46" s="311"/>
      <c r="J46" s="311"/>
      <c r="K46" s="311"/>
    </row>
  </sheetData>
  <sheetProtection/>
  <mergeCells count="1">
    <mergeCell ref="B3:B2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35278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direbien_director</dc:creator>
  <cp:keywords/>
  <dc:description/>
  <cp:lastModifiedBy>Carolina Vera</cp:lastModifiedBy>
  <cp:lastPrinted>2014-11-27T21:02:18Z</cp:lastPrinted>
  <dcterms:created xsi:type="dcterms:W3CDTF">2004-08-23T01:48:25Z</dcterms:created>
  <dcterms:modified xsi:type="dcterms:W3CDTF">2016-01-11T18:32:34Z</dcterms:modified>
  <cp:category/>
  <cp:version/>
  <cp:contentType/>
  <cp:contentStatus/>
  <cp:revision>37</cp:revision>
</cp:coreProperties>
</file>