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mondaca.DIREBIEN\Desktop\404 EDUCACIONAL\JI Y SC\TARIFAS - EDUCACIONAL\TARIFAS 2019\PLANILLA TARIFAS EDUCACIONAL 2019\"/>
    </mc:Choice>
  </mc:AlternateContent>
  <bookViews>
    <workbookView xWindow="0" yWindow="0" windowWidth="11520" windowHeight="8820" tabRatio="929"/>
  </bookViews>
  <sheets>
    <sheet name="Instrucciones" sheetId="10" r:id="rId1"/>
    <sheet name="Índice Tablas" sheetId="11" r:id="rId2"/>
    <sheet name="A) Reajuste Tarifas y Ocupación" sheetId="7" r:id="rId3"/>
    <sheet name="B) Comparación Mercado" sheetId="1" r:id="rId4"/>
    <sheet name="C) Remuneraciones" sheetId="12" r:id="rId5"/>
    <sheet name="D) Estimación Costos" sheetId="3" r:id="rId6"/>
    <sheet name="E) Resumen Ingresos y Egresos" sheetId="2" r:id="rId7"/>
    <sheet name="F) Resumen Tarifado " sheetId="5" r:id="rId8"/>
    <sheet name="G) Detalle Datos" sheetId="9" r:id="rId9"/>
  </sheets>
  <definedNames>
    <definedName name="__xlnm_Print_Area">'E) Resumen Ingresos y Egresos'!$A$1:$P$50</definedName>
    <definedName name="__xlnm_Print_Area_1">'D) Estimación Costos'!$A$1:$H$37</definedName>
    <definedName name="__xlnm_Print_Area_2">'F) Resumen Tarifado '!$A$4:$F$15</definedName>
    <definedName name="__xlnm_Print_Titles">'E) Resumen Ingresos y Egresos'!$1:$19</definedName>
    <definedName name="__xlnm_Print_Titles_1">'D) Estimación Costos'!$1:$11</definedName>
    <definedName name="__xlnm_Print_Titles_2">NA()</definedName>
    <definedName name="_xlnm.Print_Area" localSheetId="5">'D) Estimación Costos'!$A$1:$H$78</definedName>
    <definedName name="_xlnm.Print_Area" localSheetId="6">'E) Resumen Ingresos y Egresos'!$A$1:$P$50</definedName>
    <definedName name="_xlnm.Print_Area" localSheetId="7">'F) Resumen Tarifado '!$A$4:$F$15</definedName>
    <definedName name="bienique1">'E) Resumen Ingresos y Egresos'!$A$8</definedName>
    <definedName name="Excel_BuiltIn_Print_Area" localSheetId="5">'D) Estimación Costos'!$A$1:$H$37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5">'D) Estimación Costos'!$1:$11</definedName>
    <definedName name="_xlnm.Print_Titles" localSheetId="6">'E) Resumen Ingresos y Egresos'!$1:$19</definedName>
  </definedNames>
  <calcPr calcId="162913"/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D21" i="2"/>
  <c r="E21" i="2"/>
  <c r="F21" i="2"/>
  <c r="G21" i="2"/>
  <c r="O14" i="7" l="1"/>
  <c r="P14" i="7"/>
  <c r="Q14" i="7"/>
  <c r="R14" i="7"/>
  <c r="S14" i="7"/>
  <c r="T14" i="7"/>
  <c r="O15" i="7"/>
  <c r="P15" i="7"/>
  <c r="Q15" i="7"/>
  <c r="R15" i="7"/>
  <c r="S15" i="7"/>
  <c r="T15" i="7"/>
  <c r="O16" i="7"/>
  <c r="P16" i="7"/>
  <c r="Q16" i="7"/>
  <c r="R16" i="7"/>
  <c r="S16" i="7"/>
  <c r="T16" i="7"/>
  <c r="O17" i="7"/>
  <c r="P17" i="7"/>
  <c r="Q17" i="7"/>
  <c r="R17" i="7"/>
  <c r="S17" i="7"/>
  <c r="T17" i="7"/>
  <c r="O18" i="7"/>
  <c r="P18" i="7"/>
  <c r="Q18" i="7"/>
  <c r="R18" i="7"/>
  <c r="S18" i="7"/>
  <c r="T18" i="7"/>
  <c r="O19" i="7"/>
  <c r="P19" i="7"/>
  <c r="Q19" i="7"/>
  <c r="R19" i="7"/>
  <c r="S19" i="7"/>
  <c r="T19" i="7"/>
  <c r="O20" i="7"/>
  <c r="P20" i="7"/>
  <c r="Q20" i="7"/>
  <c r="R20" i="7"/>
  <c r="S20" i="7"/>
  <c r="T20" i="7"/>
  <c r="O21" i="7"/>
  <c r="P21" i="7"/>
  <c r="Q21" i="7"/>
  <c r="R21" i="7"/>
  <c r="S21" i="7"/>
  <c r="T21" i="7"/>
  <c r="O22" i="7"/>
  <c r="P22" i="7"/>
  <c r="Q22" i="7"/>
  <c r="R22" i="7"/>
  <c r="S22" i="7"/>
  <c r="T22" i="7"/>
  <c r="P13" i="7"/>
  <c r="Q13" i="7"/>
  <c r="R13" i="7"/>
  <c r="S13" i="7"/>
  <c r="T13" i="7"/>
  <c r="O13" i="7"/>
  <c r="R17" i="1" l="1"/>
  <c r="P17" i="1"/>
  <c r="N21" i="2" l="1"/>
  <c r="N23" i="2"/>
  <c r="N25" i="2" s="1"/>
  <c r="N24" i="2"/>
  <c r="N26" i="2"/>
  <c r="H26" i="2" s="1"/>
  <c r="N27" i="2"/>
  <c r="N28" i="2" s="1"/>
  <c r="N29" i="2"/>
  <c r="H29" i="2" s="1"/>
  <c r="N30" i="2"/>
  <c r="H30" i="2" s="1"/>
  <c r="N31" i="2"/>
  <c r="N32" i="2"/>
  <c r="N34" i="2" s="1"/>
  <c r="N33" i="2"/>
  <c r="N35" i="2"/>
  <c r="N37" i="2" s="1"/>
  <c r="N36" i="2"/>
  <c r="N38" i="2"/>
  <c r="H38" i="2" s="1"/>
  <c r="N39" i="2"/>
  <c r="N41" i="2"/>
  <c r="N43" i="2" s="1"/>
  <c r="N42" i="2"/>
  <c r="N44" i="2"/>
  <c r="N45" i="2"/>
  <c r="N46" i="2"/>
  <c r="N48" i="2"/>
  <c r="H48" i="2" s="1"/>
  <c r="H21" i="2"/>
  <c r="H23" i="2"/>
  <c r="H25" i="2" s="1"/>
  <c r="H24" i="2"/>
  <c r="H27" i="2"/>
  <c r="H33" i="2"/>
  <c r="H36" i="2"/>
  <c r="H42" i="2"/>
  <c r="H44" i="2"/>
  <c r="H46" i="2" s="1"/>
  <c r="H45" i="2"/>
  <c r="I12" i="5"/>
  <c r="J12" i="5"/>
  <c r="K12" i="5"/>
  <c r="L12" i="5"/>
  <c r="M12" i="5"/>
  <c r="N12" i="5"/>
  <c r="I13" i="5"/>
  <c r="J13" i="5"/>
  <c r="K13" i="5"/>
  <c r="L13" i="5"/>
  <c r="M13" i="5"/>
  <c r="N13" i="5"/>
  <c r="I14" i="5"/>
  <c r="J14" i="5"/>
  <c r="K14" i="5"/>
  <c r="L14" i="5"/>
  <c r="M14" i="5"/>
  <c r="N14" i="5"/>
  <c r="I15" i="5"/>
  <c r="J15" i="5"/>
  <c r="K15" i="5"/>
  <c r="L15" i="5"/>
  <c r="M15" i="5"/>
  <c r="N15" i="5"/>
  <c r="I16" i="5"/>
  <c r="J16" i="5"/>
  <c r="K16" i="5"/>
  <c r="L16" i="5"/>
  <c r="M16" i="5"/>
  <c r="N16" i="5"/>
  <c r="I17" i="5"/>
  <c r="J17" i="5"/>
  <c r="K17" i="5"/>
  <c r="L17" i="5"/>
  <c r="M17" i="5"/>
  <c r="N17" i="5"/>
  <c r="I18" i="5"/>
  <c r="J18" i="5"/>
  <c r="K18" i="5"/>
  <c r="L18" i="5"/>
  <c r="M18" i="5"/>
  <c r="N18" i="5"/>
  <c r="I19" i="5"/>
  <c r="J19" i="5"/>
  <c r="K19" i="5"/>
  <c r="L19" i="5"/>
  <c r="M19" i="5"/>
  <c r="N19" i="5"/>
  <c r="I20" i="5"/>
  <c r="J20" i="5"/>
  <c r="K20" i="5"/>
  <c r="L20" i="5"/>
  <c r="M20" i="5"/>
  <c r="N20" i="5"/>
  <c r="J11" i="5"/>
  <c r="K11" i="5"/>
  <c r="L11" i="5"/>
  <c r="M11" i="5"/>
  <c r="N11" i="5"/>
  <c r="Y11" i="5"/>
  <c r="Z11" i="5"/>
  <c r="Y12" i="5"/>
  <c r="Z12" i="5"/>
  <c r="Y13" i="5"/>
  <c r="Z13" i="5"/>
  <c r="Y14" i="5"/>
  <c r="Z14" i="5"/>
  <c r="Y15" i="5"/>
  <c r="Z15" i="5"/>
  <c r="Y16" i="5"/>
  <c r="Z16" i="5"/>
  <c r="Y17" i="5"/>
  <c r="Z17" i="5"/>
  <c r="Y18" i="5"/>
  <c r="Z18" i="5"/>
  <c r="Y19" i="5"/>
  <c r="Z19" i="5"/>
  <c r="Y20" i="5"/>
  <c r="Z20" i="5"/>
  <c r="C12" i="5"/>
  <c r="D12" i="5"/>
  <c r="E12" i="5"/>
  <c r="F12" i="5"/>
  <c r="G12" i="5"/>
  <c r="H12" i="5"/>
  <c r="T12" i="5" s="1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T16" i="5" s="1"/>
  <c r="C17" i="5"/>
  <c r="D17" i="5"/>
  <c r="E17" i="5"/>
  <c r="F17" i="5"/>
  <c r="G17" i="5"/>
  <c r="H17" i="5"/>
  <c r="C18" i="5"/>
  <c r="D18" i="5"/>
  <c r="E18" i="5"/>
  <c r="F18" i="5"/>
  <c r="G18" i="5"/>
  <c r="H18" i="5"/>
  <c r="T18" i="5" s="1"/>
  <c r="C19" i="5"/>
  <c r="D19" i="5"/>
  <c r="E19" i="5"/>
  <c r="F19" i="5"/>
  <c r="G19" i="5"/>
  <c r="H19" i="5"/>
  <c r="T14" i="5"/>
  <c r="G18" i="1"/>
  <c r="H18" i="1"/>
  <c r="G19" i="1"/>
  <c r="H19" i="1"/>
  <c r="G20" i="1"/>
  <c r="H20" i="1"/>
  <c r="N20" i="1" s="1"/>
  <c r="G21" i="1"/>
  <c r="H21" i="1"/>
  <c r="G22" i="1"/>
  <c r="H22" i="1"/>
  <c r="N22" i="1" s="1"/>
  <c r="G23" i="1"/>
  <c r="H23" i="1"/>
  <c r="N23" i="1" s="1"/>
  <c r="G24" i="1"/>
  <c r="M24" i="1" s="1"/>
  <c r="H24" i="1"/>
  <c r="N24" i="1" s="1"/>
  <c r="G25" i="1"/>
  <c r="H25" i="1"/>
  <c r="M20" i="1"/>
  <c r="M21" i="1"/>
  <c r="N21" i="1"/>
  <c r="M22" i="1"/>
  <c r="M23" i="1"/>
  <c r="M25" i="1"/>
  <c r="N25" i="1"/>
  <c r="H34" i="2" l="1"/>
  <c r="H32" i="2"/>
  <c r="H41" i="2"/>
  <c r="H28" i="2"/>
  <c r="N40" i="2"/>
  <c r="H43" i="2"/>
  <c r="H31" i="2"/>
  <c r="H39" i="2"/>
  <c r="H40" i="2" s="1"/>
  <c r="H35" i="2"/>
  <c r="H37" i="2" s="1"/>
  <c r="S18" i="5"/>
  <c r="S16" i="5"/>
  <c r="S14" i="5"/>
  <c r="S12" i="5"/>
  <c r="T19" i="5"/>
  <c r="T17" i="5"/>
  <c r="T15" i="5"/>
  <c r="T13" i="5"/>
  <c r="S19" i="5"/>
  <c r="S17" i="5"/>
  <c r="S15" i="5"/>
  <c r="S13" i="5"/>
  <c r="G26" i="1" l="1"/>
  <c r="M26" i="1" s="1"/>
  <c r="N47" i="2"/>
  <c r="G20" i="5"/>
  <c r="S20" i="5" s="1"/>
  <c r="N20" i="2"/>
  <c r="G17" i="1"/>
  <c r="G11" i="5"/>
  <c r="S11" i="5" s="1"/>
  <c r="K48" i="2"/>
  <c r="E48" i="2" s="1"/>
  <c r="L48" i="2"/>
  <c r="F48" i="2" s="1"/>
  <c r="M48" i="2"/>
  <c r="G48" i="2" s="1"/>
  <c r="O48" i="2"/>
  <c r="I48" i="2" s="1"/>
  <c r="J48" i="2"/>
  <c r="D48" i="2" s="1"/>
  <c r="K45" i="2"/>
  <c r="L45" i="2"/>
  <c r="F45" i="2" s="1"/>
  <c r="M45" i="2"/>
  <c r="G45" i="2" s="1"/>
  <c r="O45" i="2"/>
  <c r="I45" i="2" s="1"/>
  <c r="J45" i="2"/>
  <c r="D45" i="2" s="1"/>
  <c r="K44" i="2"/>
  <c r="E44" i="2" s="1"/>
  <c r="L44" i="2"/>
  <c r="O44" i="2"/>
  <c r="I44" i="2" s="1"/>
  <c r="J44" i="2"/>
  <c r="D44" i="2" s="1"/>
  <c r="K42" i="2"/>
  <c r="E42" i="2" s="1"/>
  <c r="L42" i="2"/>
  <c r="F42" i="2" s="1"/>
  <c r="M42" i="2"/>
  <c r="G42" i="2" s="1"/>
  <c r="O42" i="2"/>
  <c r="I42" i="2" s="1"/>
  <c r="J42" i="2"/>
  <c r="D42" i="2" s="1"/>
  <c r="K41" i="2"/>
  <c r="L41" i="2"/>
  <c r="F41" i="2" s="1"/>
  <c r="O41" i="2"/>
  <c r="O43" i="2" s="1"/>
  <c r="J41" i="2"/>
  <c r="D41" i="2" s="1"/>
  <c r="K39" i="2"/>
  <c r="E39" i="2" s="1"/>
  <c r="L39" i="2"/>
  <c r="F39" i="2" s="1"/>
  <c r="M39" i="2"/>
  <c r="G39" i="2" s="1"/>
  <c r="O39" i="2"/>
  <c r="I39" i="2" s="1"/>
  <c r="J39" i="2"/>
  <c r="D39" i="2" s="1"/>
  <c r="K38" i="2"/>
  <c r="E38" i="2" s="1"/>
  <c r="L38" i="2"/>
  <c r="F38" i="2" s="1"/>
  <c r="O38" i="2"/>
  <c r="I38" i="2" s="1"/>
  <c r="J38" i="2"/>
  <c r="D38" i="2" s="1"/>
  <c r="K36" i="2"/>
  <c r="E36" i="2" s="1"/>
  <c r="L36" i="2"/>
  <c r="F36" i="2" s="1"/>
  <c r="M36" i="2"/>
  <c r="G36" i="2" s="1"/>
  <c r="O36" i="2"/>
  <c r="I36" i="2" s="1"/>
  <c r="J36" i="2"/>
  <c r="D36" i="2" s="1"/>
  <c r="O35" i="2"/>
  <c r="I35" i="2" s="1"/>
  <c r="K35" i="2"/>
  <c r="E35" i="2" s="1"/>
  <c r="L35" i="2"/>
  <c r="F35" i="2" s="1"/>
  <c r="J35" i="2"/>
  <c r="J37" i="2" s="1"/>
  <c r="B47" i="2"/>
  <c r="B44" i="2"/>
  <c r="B41" i="2"/>
  <c r="B38" i="2"/>
  <c r="B35" i="2"/>
  <c r="R49" i="2"/>
  <c r="R46" i="2"/>
  <c r="R43" i="2"/>
  <c r="R40" i="2"/>
  <c r="R37" i="2"/>
  <c r="O32" i="2"/>
  <c r="O33" i="2"/>
  <c r="I33" i="2" s="1"/>
  <c r="O29" i="2"/>
  <c r="I29" i="2" s="1"/>
  <c r="O30" i="2"/>
  <c r="O26" i="2"/>
  <c r="I26" i="2" s="1"/>
  <c r="O27" i="2"/>
  <c r="O23" i="2"/>
  <c r="I23" i="2" s="1"/>
  <c r="O24" i="2"/>
  <c r="O21" i="2"/>
  <c r="O20" i="2"/>
  <c r="AE14" i="7"/>
  <c r="AE15" i="7"/>
  <c r="AE16" i="7"/>
  <c r="AE17" i="7"/>
  <c r="AE18" i="7"/>
  <c r="AE19" i="7"/>
  <c r="AE20" i="7"/>
  <c r="AE21" i="7"/>
  <c r="AE22" i="7"/>
  <c r="AE13" i="7"/>
  <c r="H20" i="5" l="1"/>
  <c r="T20" i="5" s="1"/>
  <c r="H26" i="1"/>
  <c r="N26" i="1" s="1"/>
  <c r="O47" i="2"/>
  <c r="I47" i="2" s="1"/>
  <c r="N49" i="2"/>
  <c r="H47" i="2"/>
  <c r="H49" i="2" s="1"/>
  <c r="M47" i="2"/>
  <c r="G47" i="2" s="1"/>
  <c r="F20" i="5"/>
  <c r="R20" i="5" s="1"/>
  <c r="H17" i="1"/>
  <c r="H11" i="5"/>
  <c r="T11" i="5" s="1"/>
  <c r="H22" i="2"/>
  <c r="N22" i="2"/>
  <c r="L46" i="2"/>
  <c r="K46" i="2"/>
  <c r="I41" i="2"/>
  <c r="I43" i="2" s="1"/>
  <c r="D35" i="2"/>
  <c r="D37" i="2" s="1"/>
  <c r="E45" i="2"/>
  <c r="E46" i="2" s="1"/>
  <c r="K40" i="2"/>
  <c r="L43" i="2"/>
  <c r="J43" i="2"/>
  <c r="I49" i="2"/>
  <c r="I46" i="2"/>
  <c r="D46" i="2"/>
  <c r="K43" i="2"/>
  <c r="F43" i="2"/>
  <c r="D43" i="2"/>
  <c r="I40" i="2"/>
  <c r="E40" i="2"/>
  <c r="F40" i="2"/>
  <c r="D40" i="2"/>
  <c r="I37" i="2"/>
  <c r="O37" i="2"/>
  <c r="L37" i="2"/>
  <c r="F37" i="2"/>
  <c r="G49" i="2"/>
  <c r="E37" i="2"/>
  <c r="K37" i="2"/>
  <c r="L40" i="2"/>
  <c r="J46" i="2"/>
  <c r="O46" i="2"/>
  <c r="E41" i="2"/>
  <c r="E43" i="2" s="1"/>
  <c r="F44" i="2"/>
  <c r="F46" i="2" s="1"/>
  <c r="J40" i="2"/>
  <c r="O40" i="2"/>
  <c r="O25" i="2"/>
  <c r="O31" i="2"/>
  <c r="O28" i="2"/>
  <c r="O22" i="2"/>
  <c r="O34" i="2"/>
  <c r="I21" i="2"/>
  <c r="I22" i="2" s="1"/>
  <c r="I32" i="2"/>
  <c r="I34" i="2" s="1"/>
  <c r="I27" i="2"/>
  <c r="I28" i="2" s="1"/>
  <c r="I24" i="2"/>
  <c r="I25" i="2" s="1"/>
  <c r="I30" i="2"/>
  <c r="I31" i="2" s="1"/>
  <c r="E11" i="5"/>
  <c r="N50" i="2" l="1"/>
  <c r="H50" i="2"/>
  <c r="I50" i="2"/>
  <c r="M49" i="2"/>
  <c r="O49" i="2"/>
  <c r="O50" i="2"/>
  <c r="M35" i="2"/>
  <c r="M38" i="2"/>
  <c r="M41" i="2"/>
  <c r="M44" i="2"/>
  <c r="F11" i="5"/>
  <c r="D11" i="5"/>
  <c r="P11" i="5" s="1"/>
  <c r="U16" i="5"/>
  <c r="W16" i="5"/>
  <c r="X16" i="5"/>
  <c r="U17" i="5"/>
  <c r="W17" i="5"/>
  <c r="X17" i="5"/>
  <c r="U18" i="5"/>
  <c r="W18" i="5"/>
  <c r="X18" i="5"/>
  <c r="U19" i="5"/>
  <c r="W19" i="5"/>
  <c r="X19" i="5"/>
  <c r="U20" i="5"/>
  <c r="W20" i="5"/>
  <c r="X20" i="5"/>
  <c r="U12" i="5"/>
  <c r="W12" i="5"/>
  <c r="X12" i="5"/>
  <c r="U13" i="5"/>
  <c r="W13" i="5"/>
  <c r="X13" i="5"/>
  <c r="U14" i="5"/>
  <c r="W14" i="5"/>
  <c r="X14" i="5"/>
  <c r="U15" i="5"/>
  <c r="W15" i="5"/>
  <c r="X15" i="5"/>
  <c r="V11" i="5"/>
  <c r="W11" i="5"/>
  <c r="X11" i="5"/>
  <c r="U11" i="5"/>
  <c r="E20" i="5" l="1"/>
  <c r="Q20" i="5" s="1"/>
  <c r="L47" i="2"/>
  <c r="C20" i="5"/>
  <c r="J47" i="2"/>
  <c r="G44" i="2"/>
  <c r="G46" i="2" s="1"/>
  <c r="P46" i="2" s="1"/>
  <c r="M46" i="2"/>
  <c r="Q46" i="2" s="1"/>
  <c r="G35" i="2"/>
  <c r="G37" i="2" s="1"/>
  <c r="P37" i="2" s="1"/>
  <c r="M37" i="2"/>
  <c r="Q37" i="2" s="1"/>
  <c r="G38" i="2"/>
  <c r="G40" i="2" s="1"/>
  <c r="P40" i="2" s="1"/>
  <c r="M40" i="2"/>
  <c r="Q40" i="2" s="1"/>
  <c r="G41" i="2"/>
  <c r="G43" i="2" s="1"/>
  <c r="P43" i="2" s="1"/>
  <c r="M43" i="2"/>
  <c r="Q43" i="2" s="1"/>
  <c r="R34" i="2"/>
  <c r="R31" i="2"/>
  <c r="R28" i="2"/>
  <c r="R25" i="2"/>
  <c r="R22" i="2"/>
  <c r="R50" i="2" s="1"/>
  <c r="F47" i="2" l="1"/>
  <c r="F49" i="2" s="1"/>
  <c r="L49" i="2"/>
  <c r="D47" i="2"/>
  <c r="D49" i="2" s="1"/>
  <c r="J49" i="2"/>
  <c r="D20" i="5"/>
  <c r="P20" i="5" s="1"/>
  <c r="K47" i="2"/>
  <c r="S43" i="2"/>
  <c r="S37" i="2"/>
  <c r="S40" i="2"/>
  <c r="S46" i="2"/>
  <c r="D9" i="2"/>
  <c r="C18" i="1"/>
  <c r="E47" i="2" l="1"/>
  <c r="E49" i="2" s="1"/>
  <c r="P49" i="2" s="1"/>
  <c r="K49" i="2"/>
  <c r="Q49" i="2" s="1"/>
  <c r="E4" i="12"/>
  <c r="B11" i="12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S49" i="2" l="1"/>
  <c r="L11" i="12"/>
  <c r="D14" i="3" s="1"/>
  <c r="L26" i="12" l="1"/>
  <c r="C23" i="1" l="1"/>
  <c r="E23" i="1"/>
  <c r="F23" i="1"/>
  <c r="C24" i="1"/>
  <c r="E24" i="1"/>
  <c r="F24" i="1"/>
  <c r="C25" i="1"/>
  <c r="E25" i="1"/>
  <c r="F25" i="1"/>
  <c r="C26" i="1"/>
  <c r="E26" i="1"/>
  <c r="F26" i="1"/>
  <c r="E22" i="1"/>
  <c r="F22" i="1"/>
  <c r="C22" i="1"/>
  <c r="E18" i="1"/>
  <c r="F18" i="1"/>
  <c r="C19" i="1"/>
  <c r="E19" i="1"/>
  <c r="F19" i="1"/>
  <c r="C20" i="1"/>
  <c r="E20" i="1"/>
  <c r="F20" i="1"/>
  <c r="C21" i="1"/>
  <c r="E21" i="1"/>
  <c r="F21" i="1"/>
  <c r="D17" i="1"/>
  <c r="E17" i="1"/>
  <c r="F17" i="1"/>
  <c r="C17" i="1"/>
  <c r="K33" i="2" l="1"/>
  <c r="E33" i="2" s="1"/>
  <c r="L33" i="2"/>
  <c r="M33" i="2"/>
  <c r="J33" i="2"/>
  <c r="J32" i="2"/>
  <c r="D32" i="2" s="1"/>
  <c r="K30" i="2"/>
  <c r="E30" i="2" s="1"/>
  <c r="L30" i="2"/>
  <c r="M30" i="2"/>
  <c r="J30" i="2"/>
  <c r="J29" i="2"/>
  <c r="D29" i="2" s="1"/>
  <c r="K27" i="2"/>
  <c r="E27" i="2" s="1"/>
  <c r="L27" i="2"/>
  <c r="M27" i="2"/>
  <c r="G27" i="2" s="1"/>
  <c r="J27" i="2"/>
  <c r="K24" i="2"/>
  <c r="E24" i="2" s="1"/>
  <c r="L24" i="2"/>
  <c r="M24" i="2"/>
  <c r="J24" i="2"/>
  <c r="J23" i="2"/>
  <c r="D23" i="2" s="1"/>
  <c r="K21" i="2"/>
  <c r="L21" i="2"/>
  <c r="M21" i="2"/>
  <c r="J21" i="2"/>
  <c r="B32" i="2"/>
  <c r="B29" i="2"/>
  <c r="B26" i="2"/>
  <c r="B23" i="2"/>
  <c r="B20" i="2"/>
  <c r="I11" i="5"/>
  <c r="B12" i="5"/>
  <c r="B13" i="5"/>
  <c r="B14" i="5"/>
  <c r="B15" i="5"/>
  <c r="B16" i="5"/>
  <c r="B17" i="5"/>
  <c r="B18" i="5"/>
  <c r="B19" i="5"/>
  <c r="B20" i="5"/>
  <c r="G77" i="3"/>
  <c r="H77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9" i="1"/>
  <c r="B20" i="1"/>
  <c r="B21" i="1"/>
  <c r="B22" i="1"/>
  <c r="B23" i="1"/>
  <c r="B24" i="1"/>
  <c r="B25" i="1"/>
  <c r="B26" i="1"/>
  <c r="B17" i="1"/>
  <c r="X22" i="7"/>
  <c r="X21" i="7"/>
  <c r="X20" i="7"/>
  <c r="X19" i="7"/>
  <c r="X18" i="7"/>
  <c r="M23" i="2"/>
  <c r="G23" i="2" s="1"/>
  <c r="L29" i="2"/>
  <c r="F29" i="2" s="1"/>
  <c r="L32" i="2"/>
  <c r="F32" i="2" s="1"/>
  <c r="M32" i="2"/>
  <c r="G32" i="2" s="1"/>
  <c r="W13" i="7"/>
  <c r="X14" i="7"/>
  <c r="X15" i="7"/>
  <c r="X16" i="7"/>
  <c r="X17" i="7"/>
  <c r="X13" i="7"/>
  <c r="K20" i="2"/>
  <c r="L20" i="2"/>
  <c r="M20" i="2"/>
  <c r="J20" i="2"/>
  <c r="A17" i="1"/>
  <c r="C8" i="2"/>
  <c r="B8" i="2"/>
  <c r="D30" i="2" l="1"/>
  <c r="J31" i="2"/>
  <c r="M22" i="2"/>
  <c r="D24" i="2"/>
  <c r="J25" i="2"/>
  <c r="D27" i="2"/>
  <c r="F33" i="2"/>
  <c r="L34" i="2"/>
  <c r="G24" i="2"/>
  <c r="M25" i="2"/>
  <c r="F24" i="2"/>
  <c r="F27" i="2"/>
  <c r="G30" i="2"/>
  <c r="D33" i="2"/>
  <c r="J34" i="2"/>
  <c r="J22" i="2"/>
  <c r="F30" i="2"/>
  <c r="L31" i="2"/>
  <c r="G33" i="2"/>
  <c r="M34" i="2"/>
  <c r="L22" i="2"/>
  <c r="K22" i="2"/>
  <c r="R12" i="5"/>
  <c r="R13" i="5"/>
  <c r="O12" i="5"/>
  <c r="R17" i="5"/>
  <c r="O14" i="5"/>
  <c r="O20" i="5"/>
  <c r="O17" i="5"/>
  <c r="O15" i="5"/>
  <c r="O13" i="5"/>
  <c r="O18" i="5"/>
  <c r="Q15" i="5"/>
  <c r="O16" i="5"/>
  <c r="Q14" i="5"/>
  <c r="M29" i="2"/>
  <c r="M31" i="2" s="1"/>
  <c r="R14" i="5"/>
  <c r="R18" i="5"/>
  <c r="R19" i="5"/>
  <c r="L26" i="2"/>
  <c r="L28" i="2" s="1"/>
  <c r="Q13" i="5"/>
  <c r="L23" i="2"/>
  <c r="L25" i="2" s="1"/>
  <c r="Q12" i="5"/>
  <c r="Q17" i="5"/>
  <c r="Q19" i="5"/>
  <c r="R16" i="5"/>
  <c r="Q11" i="5"/>
  <c r="Q18" i="5"/>
  <c r="R15" i="5"/>
  <c r="M26" i="2"/>
  <c r="C11" i="5"/>
  <c r="O11" i="5" s="1"/>
  <c r="Q16" i="5"/>
  <c r="O19" i="5"/>
  <c r="R11" i="5"/>
  <c r="J26" i="2"/>
  <c r="D26" i="2" s="1"/>
  <c r="J50" i="2" l="1"/>
  <c r="L50" i="2"/>
  <c r="Q22" i="2"/>
  <c r="J28" i="2"/>
  <c r="G26" i="2"/>
  <c r="M28" i="2"/>
  <c r="M50" i="2" s="1"/>
  <c r="F23" i="2"/>
  <c r="G29" i="2"/>
  <c r="F26" i="2"/>
  <c r="J4" i="9" l="1"/>
  <c r="S18" i="1" l="1"/>
  <c r="S19" i="1"/>
  <c r="S20" i="1"/>
  <c r="S21" i="1"/>
  <c r="S22" i="1"/>
  <c r="S23" i="1"/>
  <c r="S24" i="1"/>
  <c r="S25" i="1"/>
  <c r="S26" i="1"/>
  <c r="S17" i="1"/>
  <c r="N19" i="1" l="1"/>
  <c r="M19" i="1"/>
  <c r="N18" i="1"/>
  <c r="M18" i="1"/>
  <c r="M17" i="1"/>
  <c r="N17" i="1"/>
  <c r="I17" i="1"/>
  <c r="I25" i="1"/>
  <c r="K25" i="1"/>
  <c r="L25" i="1"/>
  <c r="L21" i="1"/>
  <c r="I21" i="1"/>
  <c r="K21" i="1"/>
  <c r="K24" i="1"/>
  <c r="L24" i="1"/>
  <c r="I24" i="1"/>
  <c r="I20" i="1"/>
  <c r="L20" i="1"/>
  <c r="K20" i="1"/>
  <c r="I23" i="1"/>
  <c r="L23" i="1"/>
  <c r="K23" i="1"/>
  <c r="K19" i="1"/>
  <c r="I19" i="1"/>
  <c r="L19" i="1"/>
  <c r="I26" i="1"/>
  <c r="L26" i="1"/>
  <c r="K26" i="1"/>
  <c r="K22" i="1"/>
  <c r="I22" i="1"/>
  <c r="L22" i="1"/>
  <c r="I18" i="1"/>
  <c r="K18" i="1"/>
  <c r="L18" i="1"/>
  <c r="L17" i="1"/>
  <c r="K17" i="1"/>
  <c r="J17" i="1"/>
  <c r="F4" i="5" l="1"/>
  <c r="E4" i="2"/>
  <c r="D4" i="3"/>
  <c r="D4" i="1"/>
  <c r="B11" i="5" l="1"/>
  <c r="A11" i="5"/>
  <c r="A20" i="2" l="1"/>
  <c r="A9" i="2"/>
  <c r="A12" i="3"/>
  <c r="D68" i="3" l="1"/>
  <c r="G68" i="3"/>
  <c r="H68" i="3"/>
  <c r="G46" i="3" l="1"/>
  <c r="H46" i="3" s="1"/>
  <c r="G45" i="3"/>
  <c r="H45" i="3" s="1"/>
  <c r="H76" i="3" l="1"/>
  <c r="G76" i="3"/>
  <c r="D76" i="3"/>
  <c r="H58" i="3"/>
  <c r="G58" i="3"/>
  <c r="D58" i="3"/>
  <c r="H47" i="3"/>
  <c r="G47" i="3"/>
  <c r="D47" i="3"/>
  <c r="H44" i="3"/>
  <c r="G44" i="3"/>
  <c r="D44" i="3"/>
  <c r="D39" i="3" l="1"/>
  <c r="D38" i="3" s="1"/>
  <c r="G42" i="3"/>
  <c r="H42" i="3" s="1"/>
  <c r="G43" i="3"/>
  <c r="H43" i="3" s="1"/>
  <c r="D18" i="3" l="1"/>
  <c r="G41" i="3" l="1"/>
  <c r="H41" i="3" s="1"/>
  <c r="G40" i="3"/>
  <c r="G16" i="3"/>
  <c r="H16" i="3" s="1"/>
  <c r="G17" i="3"/>
  <c r="H17" i="3" s="1"/>
  <c r="G19" i="3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H40" i="3" l="1"/>
  <c r="H39" i="3" s="1"/>
  <c r="H38" i="3" s="1"/>
  <c r="G39" i="3"/>
  <c r="G38" i="3" s="1"/>
  <c r="H19" i="3"/>
  <c r="H18" i="3" s="1"/>
  <c r="G18" i="3"/>
  <c r="G14" i="3" l="1"/>
  <c r="G15" i="3" l="1"/>
  <c r="A10" i="5"/>
  <c r="B10" i="5"/>
  <c r="E22" i="2"/>
  <c r="F28" i="2"/>
  <c r="H15" i="3" l="1"/>
  <c r="G13" i="3"/>
  <c r="F34" i="2"/>
  <c r="G31" i="2"/>
  <c r="F22" i="2"/>
  <c r="G34" i="2"/>
  <c r="G22" i="2"/>
  <c r="F25" i="2"/>
  <c r="D25" i="2"/>
  <c r="F31" i="2"/>
  <c r="G25" i="2"/>
  <c r="G28" i="2"/>
  <c r="D34" i="2"/>
  <c r="G50" i="2" l="1"/>
  <c r="F50" i="2"/>
  <c r="G12" i="3"/>
  <c r="G78" i="3" s="1"/>
  <c r="D28" i="2"/>
  <c r="D31" i="2"/>
  <c r="D22" i="2"/>
  <c r="P22" i="2" s="1"/>
  <c r="S22" i="2" s="1"/>
  <c r="D50" i="2" l="1"/>
  <c r="D10" i="2" l="1"/>
  <c r="H14" i="3"/>
  <c r="H13" i="3" s="1"/>
  <c r="H12" i="3" s="1"/>
  <c r="D13" i="3"/>
  <c r="D12" i="3" l="1"/>
  <c r="D78" i="3" s="1"/>
  <c r="H78" i="3"/>
  <c r="F9" i="2" l="1"/>
  <c r="F10" i="2" s="1"/>
  <c r="V12" i="5"/>
  <c r="V16" i="5"/>
  <c r="V20" i="5"/>
  <c r="V14" i="5"/>
  <c r="V19" i="5"/>
  <c r="V18" i="5"/>
  <c r="V17" i="5"/>
  <c r="V15" i="5"/>
  <c r="P14" i="5"/>
  <c r="V13" i="5"/>
  <c r="D20" i="1"/>
  <c r="J20" i="1" s="1"/>
  <c r="K29" i="2"/>
  <c r="P17" i="5"/>
  <c r="D23" i="1"/>
  <c r="J23" i="1" s="1"/>
  <c r="P12" i="5"/>
  <c r="P18" i="5"/>
  <c r="K32" i="2"/>
  <c r="K34" i="2" s="1"/>
  <c r="Q34" i="2" s="1"/>
  <c r="P16" i="5"/>
  <c r="E32" i="2" l="1"/>
  <c r="E34" i="2" s="1"/>
  <c r="P13" i="5"/>
  <c r="D19" i="1"/>
  <c r="J19" i="1" s="1"/>
  <c r="D26" i="1"/>
  <c r="J26" i="1" s="1"/>
  <c r="K26" i="2"/>
  <c r="D25" i="1"/>
  <c r="J25" i="1" s="1"/>
  <c r="P19" i="5"/>
  <c r="D22" i="1"/>
  <c r="J22" i="1" s="1"/>
  <c r="D24" i="1"/>
  <c r="J24" i="1" s="1"/>
  <c r="D18" i="1"/>
  <c r="J18" i="1" s="1"/>
  <c r="D21" i="1"/>
  <c r="J21" i="1" s="1"/>
  <c r="P15" i="5"/>
  <c r="K23" i="2"/>
  <c r="K31" i="2"/>
  <c r="Q31" i="2" s="1"/>
  <c r="E29" i="2"/>
  <c r="E31" i="2" s="1"/>
  <c r="P31" i="2" s="1"/>
  <c r="P34" i="2" l="1"/>
  <c r="S34" i="2" s="1"/>
  <c r="S31" i="2"/>
  <c r="K25" i="2"/>
  <c r="E23" i="2"/>
  <c r="E25" i="2" s="1"/>
  <c r="K28" i="2"/>
  <c r="Q28" i="2" s="1"/>
  <c r="E26" i="2"/>
  <c r="E28" i="2" s="1"/>
  <c r="P28" i="2" s="1"/>
  <c r="K50" i="2" l="1"/>
  <c r="P25" i="2"/>
  <c r="P50" i="2" s="1"/>
  <c r="E50" i="2"/>
  <c r="Q25" i="2"/>
  <c r="S28" i="2"/>
  <c r="Q50" i="2" l="1"/>
  <c r="C9" i="2" s="1"/>
  <c r="C10" i="2" s="1"/>
  <c r="S25" i="2"/>
  <c r="S50" i="2" s="1"/>
  <c r="B9" i="2"/>
  <c r="B10" i="2" l="1"/>
  <c r="E9" i="2"/>
  <c r="E10" i="2" l="1"/>
  <c r="G10" i="2" l="1"/>
  <c r="H9" i="2"/>
  <c r="H10" i="2" l="1"/>
  <c r="I9" i="2"/>
  <c r="I10" i="2" s="1"/>
</calcChain>
</file>

<file path=xl/comments1.xml><?xml version="1.0" encoding="utf-8"?>
<comments xmlns="http://schemas.openxmlformats.org/spreadsheetml/2006/main">
  <authors>
    <author>321 Marcelo Hernandez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Precio del año 2018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321 Marcelo Hernandez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No considerar estimación de “Costos indirectos en remuneraciones” para la propuesta de Tarifas 2019 del Centro DALEGRÍA.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<sst xmlns="http://schemas.openxmlformats.org/spreadsheetml/2006/main" count="363" uniqueCount="180">
  <si>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</si>
  <si>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</si>
  <si>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</si>
  <si>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</si>
  <si>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</si>
  <si>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</si>
  <si>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</si>
  <si>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</si>
  <si>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</si>
  <si>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</si>
  <si>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</si>
  <si>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</si>
  <si>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</si>
  <si>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</si>
  <si>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</si>
  <si>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</si>
  <si>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</si>
  <si>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</si>
  <si>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</si>
  <si>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</si>
  <si>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</si>
  <si>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</si>
  <si>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</si>
  <si>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</si>
  <si>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</si>
  <si>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</si>
  <si>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</si>
  <si>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</si>
  <si>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</si>
  <si>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</si>
  <si>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</si>
  <si>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</si>
  <si>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</si>
  <si>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</si>
  <si>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</si>
  <si>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(Nombre de prestación 2)</t>
  </si>
  <si>
    <t>(Nombre de prestación 3)</t>
  </si>
  <si>
    <t>(Nombre de prestación 4)</t>
  </si>
  <si>
    <t>(Nombre de prestación 5)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</si>
  <si>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</si>
  <si>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</si>
  <si>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</si>
  <si>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</si>
  <si>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</si>
  <si>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</si>
  <si>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</si>
  <si>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</si>
  <si>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</si>
  <si>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</si>
  <si>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</si>
  <si>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</si>
  <si>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</si>
  <si>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</si>
  <si>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</si>
  <si>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</si>
  <si>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</si>
  <si>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</si>
  <si>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</si>
  <si>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</si>
  <si>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</si>
  <si>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</si>
  <si>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</si>
  <si>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</si>
  <si>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</si>
  <si>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</si>
  <si>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</si>
  <si>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</si>
  <si>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</si>
  <si>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</si>
  <si>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</si>
  <si>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Institución</t>
  </si>
  <si>
    <t>(Nombre Institución Pública / Privada)</t>
  </si>
  <si>
    <t>COSTO DIRECTO ESTIMADO 2019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</si>
  <si>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</si>
  <si>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</si>
  <si>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</si>
  <si>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</si>
  <si>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</si>
  <si>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</si>
  <si>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</si>
  <si>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</si>
  <si>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</si>
  <si>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</si>
  <si>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</si>
  <si>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</si>
  <si>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</si>
  <si>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A) Reajuste Tarifas y Ocupación</t>
  </si>
  <si>
    <t>B) Comparación Mercado</t>
  </si>
  <si>
    <t>C) Remuneraciones</t>
  </si>
  <si>
    <t>F) Resumen Tarifado</t>
  </si>
  <si>
    <t>G) Detalle Datos</t>
  </si>
  <si>
    <t>Mensualidad</t>
  </si>
  <si>
    <t>Matrícula 2019</t>
  </si>
  <si>
    <t>Mensualidad 2019</t>
  </si>
  <si>
    <t>Ingreso por Matrícula</t>
  </si>
  <si>
    <t>Ingreso por Mensualidad</t>
  </si>
  <si>
    <t>Mensualidad 2018</t>
  </si>
  <si>
    <t>TOTAL GENERAL</t>
  </si>
  <si>
    <t>TABLA 1: REAJUSTE DE TARIFAS POR PRESTACIÓN Y SEGMENTO</t>
  </si>
  <si>
    <t>TABLA 2: METAS DE OCUPACIÓN POR PRESTACIÓN Y SEGMENTO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</si>
  <si>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</si>
  <si>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</si>
  <si>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</si>
  <si>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</si>
  <si>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</si>
  <si>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</si>
  <si>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</si>
  <si>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</si>
  <si>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</si>
  <si>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</si>
  <si>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</si>
  <si>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Costo Total por Servidor Reajustado 2019</t>
  </si>
  <si>
    <t>Tarifa 2019</t>
  </si>
  <si>
    <t>Total Anual</t>
  </si>
  <si>
    <t>Costos Totales</t>
  </si>
  <si>
    <t>B) COMPARACIÓN TARIFAS CON PRECIOS DE MERCADO</t>
  </si>
  <si>
    <t>C) REMUNERACIONES DEL PERSONAL CÓDIGO DEL TRABAJO</t>
  </si>
  <si>
    <t>F) RESUMEN DE TARIFADO</t>
  </si>
  <si>
    <t>G) DETALLE DE DATOS COMPLEMENTARIOS</t>
  </si>
  <si>
    <t>Reajuste propuesto</t>
  </si>
  <si>
    <t>COMPARACIÓN 1</t>
  </si>
  <si>
    <t>COMPARACIÓN 2</t>
  </si>
  <si>
    <t>Excedentes</t>
  </si>
  <si>
    <t>Centro de Beneficio</t>
  </si>
  <si>
    <t>REMUNERACIONES 2018</t>
  </si>
  <si>
    <t>Costo Total Remuneraciones por Centro de Beneficio</t>
  </si>
  <si>
    <t>Total Haberes anual</t>
  </si>
  <si>
    <t>Total Bonos anual</t>
  </si>
  <si>
    <t>Total Aguinaldos anual</t>
  </si>
  <si>
    <t>Costo Total anual por Servidor 2018</t>
  </si>
  <si>
    <t>TABLA 3: COMPARACIÓN TARIFAS CON PRECIOS DE MERCADO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</si>
  <si>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</si>
  <si>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Meta Ocupación niños 2019</t>
  </si>
  <si>
    <t>Propuesta Mensualidad 2019</t>
  </si>
  <si>
    <t>Reajuste en pesos ($)</t>
  </si>
  <si>
    <t>Reajuste en porcentaje (%)</t>
  </si>
  <si>
    <t>E) Resumen Ingresos y Egresos</t>
  </si>
  <si>
    <t>E) RESUMEN DE INGRESOS Y EGRESOS</t>
  </si>
  <si>
    <t>Ingreso por Escuela de Verano</t>
  </si>
  <si>
    <t>Jardín Infantil ABC</t>
  </si>
  <si>
    <t>Jardín Infantil XYZ</t>
  </si>
  <si>
    <t>Precio promedio mercado (ppm)</t>
  </si>
  <si>
    <t>N.N.</t>
  </si>
  <si>
    <t>SERVICIO DE SUSCRIPCION</t>
  </si>
  <si>
    <t>EQUIPOS COMPUTACIONALES</t>
  </si>
  <si>
    <t>Total Meta Ocupación</t>
  </si>
  <si>
    <t>DALEGRÍA</t>
  </si>
  <si>
    <t>(Nombre de prestación 6)</t>
  </si>
  <si>
    <t>(Nombre de prestación 7)</t>
  </si>
  <si>
    <t>(Nombre de prestación 8)</t>
  </si>
  <si>
    <t>(Nombre de prestación 9)</t>
  </si>
  <si>
    <t>(Nombre de prestación 10)</t>
  </si>
  <si>
    <t>Dalegría</t>
  </si>
  <si>
    <t>TABLA 7: DETALLE DE INGRESOS POR PRESTACIÓN Y SEGMENTO</t>
  </si>
  <si>
    <t>TABLA 4: REMUNERACIONES DEL PERSONAL LEY 18.712 DE DALEGRÍA</t>
  </si>
  <si>
    <t>TABLA 4: REMUNERACIONES DEL PERSONAL LEY 18.712 DALEGRÍA</t>
  </si>
  <si>
    <t>ANEXO C</t>
  </si>
  <si>
    <t>4) CASOS ESPECIALES</t>
  </si>
  <si>
    <t>3) PDI Y GENDARMERÍA</t>
  </si>
  <si>
    <t>1) PERSONAL SERVICIO ACTIVO</t>
  </si>
  <si>
    <t>GM</t>
  </si>
  <si>
    <t>2) PERSONAL EN RETIRO</t>
  </si>
  <si>
    <t>GM / Otras ramas FF.AA.</t>
  </si>
  <si>
    <t>Oficiales / EE.CC. / Otras Ramas FF.AA.</t>
  </si>
  <si>
    <t>Oficiales / EE.CC.</t>
  </si>
  <si>
    <r>
      <rPr>
        <b/>
        <sz val="16"/>
        <rFont val="Arial"/>
        <family val="2"/>
      </rPr>
      <t>%</t>
    </r>
    <r>
      <rPr>
        <b/>
        <sz val="11"/>
        <rFont val="Arial"/>
        <family val="2"/>
      </rPr>
      <t xml:space="preserve"> respecto a Precio Promedio Mercado</t>
    </r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</si>
  <si>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 el Centro DALEGRÍA</t>
    </r>
    <r>
      <rPr>
        <sz val="10"/>
        <rFont val="Arial"/>
        <family val="2"/>
      </rPr>
      <t xml:space="preserve">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el Centro DALEGRÍA.</t>
    </r>
  </si>
  <si>
    <t>D) ESTIMACION DE COSTOS</t>
  </si>
  <si>
    <t>D) Estimación Costos</t>
  </si>
  <si>
    <t>TABLA 5: COSTOS DIRECTOS DE DALEGRÍA</t>
  </si>
  <si>
    <t>TABLA 8: RESUMEN DE TARIFADO DE DALEGRÍA</t>
  </si>
  <si>
    <t>TABLA 6: RESUMEN DE INGRESOS Y EGRESOS DE DALEGRÍA</t>
  </si>
  <si>
    <t>Jornada Completa</t>
  </si>
  <si>
    <t>Ej: Man. De Alimentos</t>
  </si>
  <si>
    <t>Ej: Aux.  De Aseo</t>
  </si>
  <si>
    <t>Ej. Profesional 1</t>
  </si>
  <si>
    <t>Ej. Profesional 2</t>
  </si>
  <si>
    <t>Ej. Profesional 3</t>
  </si>
  <si>
    <t>BIENVALP</t>
  </si>
  <si>
    <t>A) REAJUSTE DE TARIFAS Y METAS DE 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</si>
</sst>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\ #,##0;[Red]\-&quot;$&quot;\ #,##0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</numFmts>
  <fonts count="33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u/>
      <sz val="14"/>
      <color theme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rgb="FF69D8FF"/>
        <bgColor indexed="26"/>
      </patternFill>
    </fill>
    <fill>
      <patternFill patternType="solid">
        <fgColor rgb="FF0097CC"/>
        <bgColor indexed="24"/>
      </patternFill>
    </fill>
    <fill>
      <patternFill patternType="gray125">
        <fgColor auto="1"/>
        <bgColor indexed="9"/>
      </patternFill>
    </fill>
    <fill>
      <patternFill patternType="solid">
        <fgColor theme="0" tint="-0.499984740745262"/>
        <bgColor indexed="64"/>
      </patternFill>
    </fill>
  </fills>
  <borders count="3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rgb="FFC00000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rgb="FFC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/>
      <bottom style="medium">
        <color rgb="FFC00000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rgb="FFC00000"/>
      </right>
      <top style="thin">
        <color auto="1"/>
      </top>
      <bottom/>
      <diagonal/>
    </border>
    <border>
      <left style="thin">
        <color auto="1"/>
      </left>
      <right/>
      <top style="medium">
        <color rgb="FFC00000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C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C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/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/>
      <right style="medium">
        <color rgb="FFC00000"/>
      </right>
      <top style="thin">
        <color auto="1"/>
      </top>
      <bottom/>
      <diagonal/>
    </border>
    <border>
      <left style="medium">
        <color rgb="FFC00000"/>
      </left>
      <right style="medium">
        <color rgb="FFC00000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rgb="FFC00000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C00000"/>
      </right>
      <top style="medium">
        <color rgb="FFC00000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medium">
        <color rgb="FFC00000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rgb="FFC00000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thin">
        <color auto="1"/>
      </top>
      <bottom/>
      <diagonal/>
    </border>
    <border>
      <left style="medium">
        <color rgb="FFC00000"/>
      </left>
      <right/>
      <top style="thin">
        <color auto="1"/>
      </top>
      <bottom style="medium">
        <color rgb="FFC00000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rgb="FFC00000"/>
      </bottom>
      <diagonal/>
    </border>
    <border>
      <left/>
      <right style="medium">
        <color rgb="FFC00000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rgb="FFC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rgb="FFC00000"/>
      </bottom>
      <diagonal/>
    </border>
    <border>
      <left style="thin">
        <color indexed="8"/>
      </left>
      <right style="medium">
        <color indexed="8"/>
      </right>
      <top/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rgb="FFC00000"/>
      </bottom>
      <diagonal/>
    </border>
    <border>
      <left/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auto="1"/>
      </left>
      <right style="medium">
        <color rgb="FFC00000"/>
      </right>
      <top style="thin">
        <color auto="1"/>
      </top>
      <bottom style="medium">
        <color rgb="FFC0000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rgb="FFC00000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rgb="FFC00000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47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4" borderId="5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center" vertical="center" wrapText="1"/>
    </xf>
    <xf numFmtId="0" fontId="12" fillId="14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4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0" fontId="0" fillId="11" borderId="0" xfId="0" applyFont="1" applyFill="1" applyAlignment="1" applyProtection="1"/>
    <xf numFmtId="0" fontId="12" fillId="16" borderId="4" xfId="0" applyFont="1" applyFill="1" applyBorder="1" applyAlignment="1" applyProtection="1">
      <alignment horizontal="center" vertical="center" wrapText="1"/>
    </xf>
    <xf numFmtId="172" fontId="12" fillId="16" borderId="4" xfId="12" applyNumberFormat="1" applyFont="1" applyFill="1" applyBorder="1" applyAlignment="1" applyProtection="1">
      <alignment horizontal="center" vertical="center" wrapText="1"/>
    </xf>
    <xf numFmtId="0" fontId="10" fillId="16" borderId="3" xfId="0" applyFont="1" applyFill="1" applyBorder="1" applyAlignment="1" applyProtection="1">
      <alignment horizontal="center" vertical="center"/>
    </xf>
    <xf numFmtId="166" fontId="10" fillId="21" borderId="3" xfId="13" applyNumberFormat="1" applyFont="1" applyFill="1" applyBorder="1" applyAlignment="1" applyProtection="1">
      <alignment vertical="center"/>
    </xf>
    <xf numFmtId="0" fontId="10" fillId="22" borderId="3" xfId="0" applyFont="1" applyFill="1" applyBorder="1" applyAlignment="1" applyProtection="1">
      <alignment horizontal="left" vertical="center"/>
    </xf>
    <xf numFmtId="166" fontId="10" fillId="22" borderId="8" xfId="13" applyNumberFormat="1" applyFont="1" applyFill="1" applyBorder="1" applyAlignment="1" applyProtection="1">
      <alignment horizontal="center" vertical="center"/>
    </xf>
    <xf numFmtId="166" fontId="10" fillId="23" borderId="3" xfId="13" applyNumberFormat="1" applyFont="1" applyFill="1" applyBorder="1" applyAlignment="1" applyProtection="1">
      <alignment vertical="center"/>
    </xf>
    <xf numFmtId="166" fontId="10" fillId="22" borderId="3" xfId="13" applyNumberFormat="1" applyFont="1" applyFill="1" applyBorder="1" applyAlignment="1" applyProtection="1">
      <alignment horizontal="center" vertical="center"/>
    </xf>
    <xf numFmtId="0" fontId="10" fillId="19" borderId="3" xfId="0" applyFont="1" applyFill="1" applyBorder="1" applyAlignment="1" applyProtection="1">
      <alignment horizontal="left" vertical="center"/>
    </xf>
    <xf numFmtId="166" fontId="10" fillId="19" borderId="8" xfId="13" applyNumberFormat="1" applyFont="1" applyFill="1" applyBorder="1" applyAlignment="1" applyProtection="1">
      <alignment horizontal="center" vertical="center"/>
    </xf>
    <xf numFmtId="166" fontId="10" fillId="19" borderId="3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6" fillId="24" borderId="11" xfId="0" applyFont="1" applyFill="1" applyBorder="1" applyAlignment="1" applyProtection="1">
      <alignment horizontal="center" vertical="center" wrapText="1"/>
    </xf>
    <xf numFmtId="0" fontId="16" fillId="24" borderId="7" xfId="0" applyFont="1" applyFill="1" applyBorder="1" applyAlignment="1" applyProtection="1">
      <alignment horizontal="center" vertical="center" wrapText="1"/>
    </xf>
    <xf numFmtId="0" fontId="16" fillId="24" borderId="3" xfId="0" applyFont="1" applyFill="1" applyBorder="1" applyAlignment="1" applyProtection="1">
      <alignment horizontal="center" vertical="center" wrapText="1"/>
    </xf>
    <xf numFmtId="166" fontId="0" fillId="18" borderId="12" xfId="13" applyNumberFormat="1" applyFont="1" applyFill="1" applyBorder="1" applyAlignment="1" applyProtection="1">
      <alignment vertical="center"/>
    </xf>
    <xf numFmtId="166" fontId="0" fillId="18" borderId="7" xfId="13" applyNumberFormat="1" applyFont="1" applyFill="1" applyBorder="1" applyAlignment="1" applyProtection="1">
      <alignment vertical="center"/>
    </xf>
    <xf numFmtId="166" fontId="12" fillId="18" borderId="3" xfId="13" applyNumberFormat="1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166" fontId="0" fillId="0" borderId="19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7" fillId="0" borderId="0" xfId="13" applyNumberFormat="1" applyFont="1" applyFill="1" applyBorder="1" applyAlignment="1" applyProtection="1">
      <alignment vertical="center"/>
    </xf>
    <xf numFmtId="174" fontId="17" fillId="0" borderId="0" xfId="12" applyNumberFormat="1" applyFont="1" applyFill="1" applyBorder="1" applyAlignment="1" applyProtection="1">
      <alignment vertical="center"/>
    </xf>
    <xf numFmtId="166" fontId="1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0" borderId="18" xfId="0" applyFont="1" applyFill="1" applyBorder="1" applyAlignment="1" applyProtection="1">
      <alignment horizontal="center" vertical="center"/>
    </xf>
    <xf numFmtId="0" fontId="12" fillId="19" borderId="38" xfId="0" applyFont="1" applyFill="1" applyBorder="1" applyAlignment="1" applyProtection="1">
      <alignment horizontal="center" vertical="center" wrapText="1"/>
    </xf>
    <xf numFmtId="1" fontId="0" fillId="0" borderId="38" xfId="0" applyNumberFormat="1" applyFont="1" applyFill="1" applyBorder="1" applyAlignment="1" applyProtection="1">
      <alignment horizontal="center" vertical="center" wrapText="1"/>
    </xf>
    <xf numFmtId="173" fontId="17" fillId="0" borderId="17" xfId="0" applyNumberFormat="1" applyFont="1" applyFill="1" applyBorder="1" applyAlignment="1" applyProtection="1">
      <alignment horizontal="left"/>
    </xf>
    <xf numFmtId="166" fontId="10" fillId="19" borderId="2" xfId="13" applyNumberFormat="1" applyFont="1" applyFill="1" applyBorder="1" applyAlignment="1" applyProtection="1">
      <alignment horizontal="center" vertical="center"/>
    </xf>
    <xf numFmtId="166" fontId="10" fillId="21" borderId="4" xfId="13" applyNumberFormat="1" applyFont="1" applyFill="1" applyBorder="1" applyAlignment="1" applyProtection="1">
      <alignment vertical="center"/>
    </xf>
    <xf numFmtId="166" fontId="10" fillId="21" borderId="9" xfId="13" applyNumberFormat="1" applyFont="1" applyFill="1" applyBorder="1" applyAlignment="1" applyProtection="1">
      <alignment vertical="center"/>
    </xf>
    <xf numFmtId="166" fontId="10" fillId="22" borderId="38" xfId="13" applyNumberFormat="1" applyFont="1" applyFill="1" applyBorder="1" applyAlignment="1" applyProtection="1">
      <alignment horizontal="center" vertical="center"/>
    </xf>
    <xf numFmtId="166" fontId="10" fillId="23" borderId="32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166" fontId="0" fillId="0" borderId="54" xfId="13" applyNumberFormat="1" applyFont="1" applyFill="1" applyBorder="1" applyAlignment="1" applyProtection="1">
      <alignment vertical="center"/>
    </xf>
    <xf numFmtId="166" fontId="0" fillId="10" borderId="42" xfId="13" applyNumberFormat="1" applyFont="1" applyFill="1" applyBorder="1" applyAlignment="1" applyProtection="1">
      <alignment horizontal="right" vertical="center"/>
    </xf>
    <xf numFmtId="166" fontId="0" fillId="10" borderId="32" xfId="13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66" fontId="0" fillId="28" borderId="80" xfId="13" applyNumberFormat="1" applyFont="1" applyFill="1" applyBorder="1" applyAlignment="1" applyProtection="1">
      <alignment vertical="center"/>
    </xf>
    <xf numFmtId="175" fontId="0" fillId="28" borderId="68" xfId="0" applyNumberFormat="1" applyFont="1" applyFill="1" applyBorder="1" applyAlignment="1" applyProtection="1">
      <alignment horizontal="right" vertical="center"/>
    </xf>
    <xf numFmtId="166" fontId="17" fillId="28" borderId="18" xfId="13" applyNumberFormat="1" applyFont="1" applyFill="1" applyBorder="1" applyAlignment="1" applyProtection="1">
      <alignment vertical="center"/>
    </xf>
    <xf numFmtId="166" fontId="10" fillId="27" borderId="3" xfId="13" applyNumberFormat="1" applyFont="1" applyFill="1" applyBorder="1" applyAlignment="1" applyProtection="1">
      <alignment vertical="center"/>
    </xf>
    <xf numFmtId="166" fontId="17" fillId="1" borderId="46" xfId="13" applyNumberFormat="1" applyFont="1" applyFill="1" applyBorder="1" applyAlignment="1" applyProtection="1">
      <alignment vertical="center"/>
    </xf>
    <xf numFmtId="174" fontId="17" fillId="1" borderId="46" xfId="12" applyNumberFormat="1" applyFont="1" applyFill="1" applyBorder="1" applyAlignment="1" applyProtection="1">
      <alignment vertical="center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73" fontId="17" fillId="0" borderId="45" xfId="0" applyNumberFormat="1" applyFont="1" applyFill="1" applyBorder="1" applyAlignment="1" applyProtection="1">
      <alignment horizontal="left"/>
    </xf>
    <xf numFmtId="166" fontId="17" fillId="28" borderId="47" xfId="13" applyNumberFormat="1" applyFont="1" applyFill="1" applyBorder="1" applyAlignment="1" applyProtection="1">
      <alignment vertical="center"/>
    </xf>
    <xf numFmtId="166" fontId="10" fillId="27" borderId="41" xfId="13" applyNumberFormat="1" applyFont="1" applyFill="1" applyBorder="1" applyAlignment="1" applyProtection="1">
      <alignment vertical="center"/>
    </xf>
    <xf numFmtId="165" fontId="0" fillId="0" borderId="91" xfId="13" applyNumberFormat="1" applyFont="1" applyFill="1" applyBorder="1" applyAlignment="1" applyProtection="1">
      <alignment vertical="center"/>
    </xf>
    <xf numFmtId="166" fontId="0" fillId="0" borderId="94" xfId="13" applyNumberFormat="1" applyFont="1" applyFill="1" applyBorder="1" applyAlignment="1" applyProtection="1">
      <alignment vertical="center"/>
    </xf>
    <xf numFmtId="166" fontId="16" fillId="34" borderId="15" xfId="0" applyNumberFormat="1" applyFont="1" applyFill="1" applyBorder="1" applyAlignment="1" applyProtection="1">
      <alignment horizontal="center" vertical="center" wrapText="1"/>
    </xf>
    <xf numFmtId="166" fontId="16" fillId="34" borderId="4" xfId="0" applyNumberFormat="1" applyFont="1" applyFill="1" applyBorder="1" applyAlignment="1" applyProtection="1">
      <alignment horizontal="center" vertical="center" wrapText="1"/>
    </xf>
    <xf numFmtId="166" fontId="16" fillId="34" borderId="41" xfId="0" applyNumberFormat="1" applyFont="1" applyFill="1" applyBorder="1" applyAlignment="1" applyProtection="1">
      <alignment horizontal="center" vertical="center" wrapText="1"/>
    </xf>
    <xf numFmtId="0" fontId="16" fillId="34" borderId="5" xfId="0" applyFont="1" applyFill="1" applyBorder="1" applyAlignment="1" applyProtection="1">
      <alignment horizontal="center" vertical="center" wrapText="1"/>
    </xf>
    <xf numFmtId="166" fontId="0" fillId="10" borderId="38" xfId="13" applyNumberFormat="1" applyFont="1" applyFill="1" applyBorder="1" applyAlignment="1" applyProtection="1">
      <alignment horizontal="right" vertical="center"/>
    </xf>
    <xf numFmtId="166" fontId="22" fillId="14" borderId="13" xfId="13" applyNumberFormat="1" applyFont="1" applyFill="1" applyBorder="1" applyAlignment="1" applyProtection="1">
      <alignment vertical="center"/>
    </xf>
    <xf numFmtId="166" fontId="22" fillId="14" borderId="34" xfId="13" applyNumberFormat="1" applyFont="1" applyFill="1" applyBorder="1" applyAlignment="1" applyProtection="1">
      <alignment vertical="center"/>
    </xf>
    <xf numFmtId="166" fontId="22" fillId="14" borderId="83" xfId="13" applyNumberFormat="1" applyFont="1" applyFill="1" applyBorder="1" applyAlignment="1" applyProtection="1">
      <alignment vertical="center"/>
    </xf>
    <xf numFmtId="166" fontId="22" fillId="14" borderId="57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165" fontId="0" fillId="0" borderId="106" xfId="13" applyNumberFormat="1" applyFont="1" applyFill="1" applyBorder="1" applyAlignment="1" applyProtection="1">
      <alignment vertical="center"/>
    </xf>
    <xf numFmtId="175" fontId="21" fillId="27" borderId="34" xfId="0" applyNumberFormat="1" applyFont="1" applyFill="1" applyBorder="1" applyAlignment="1" applyProtection="1">
      <alignment horizontal="center" vertical="center"/>
    </xf>
    <xf numFmtId="175" fontId="22" fillId="27" borderId="34" xfId="0" applyNumberFormat="1" applyFont="1" applyFill="1" applyBorder="1" applyAlignment="1" applyProtection="1">
      <alignment vertical="center"/>
    </xf>
    <xf numFmtId="165" fontId="0" fillId="0" borderId="120" xfId="13" applyNumberFormat="1" applyFont="1" applyFill="1" applyBorder="1" applyAlignment="1" applyProtection="1">
      <alignment vertical="center"/>
    </xf>
    <xf numFmtId="166" fontId="0" fillId="28" borderId="121" xfId="13" applyNumberFormat="1" applyFont="1" applyFill="1" applyBorder="1" applyAlignment="1" applyProtection="1">
      <alignment vertical="center"/>
    </xf>
    <xf numFmtId="165" fontId="0" fillId="0" borderId="122" xfId="13" applyNumberFormat="1" applyFont="1" applyFill="1" applyBorder="1" applyAlignment="1" applyProtection="1">
      <alignment vertical="center"/>
    </xf>
    <xf numFmtId="166" fontId="0" fillId="28" borderId="123" xfId="13" applyNumberFormat="1" applyFont="1" applyFill="1" applyBorder="1" applyAlignment="1" applyProtection="1">
      <alignment vertical="center"/>
    </xf>
    <xf numFmtId="166" fontId="0" fillId="28" borderId="15" xfId="13" applyNumberFormat="1" applyFont="1" applyFill="1" applyBorder="1" applyAlignment="1" applyProtection="1">
      <alignment vertical="center"/>
    </xf>
    <xf numFmtId="166" fontId="12" fillId="28" borderId="40" xfId="13" applyNumberFormat="1" applyFont="1" applyFill="1" applyBorder="1" applyAlignment="1" applyProtection="1">
      <alignment vertical="center"/>
    </xf>
    <xf numFmtId="166" fontId="0" fillId="28" borderId="90" xfId="13" applyNumberFormat="1" applyFont="1" applyFill="1" applyBorder="1" applyAlignment="1" applyProtection="1">
      <alignment vertical="center"/>
    </xf>
    <xf numFmtId="0" fontId="22" fillId="0" borderId="125" xfId="0" applyFont="1" applyFill="1" applyBorder="1" applyAlignment="1" applyProtection="1">
      <alignment horizontal="center" vertical="center"/>
    </xf>
    <xf numFmtId="0" fontId="22" fillId="0" borderId="126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75" fontId="12" fillId="25" borderId="44" xfId="0" applyNumberFormat="1" applyFont="1" applyFill="1" applyBorder="1" applyAlignment="1" applyProtection="1">
      <alignment horizontal="center" vertical="center"/>
    </xf>
    <xf numFmtId="168" fontId="12" fillId="18" borderId="44" xfId="16" applyNumberFormat="1" applyFont="1" applyFill="1" applyBorder="1" applyAlignment="1" applyProtection="1">
      <alignment horizontal="center" vertical="center"/>
    </xf>
    <xf numFmtId="0" fontId="12" fillId="15" borderId="0" xfId="0" applyFont="1" applyFill="1" applyBorder="1" applyAlignment="1" applyProtection="1">
      <alignment horizontal="center" vertical="center" wrapText="1"/>
    </xf>
    <xf numFmtId="0" fontId="12" fillId="15" borderId="65" xfId="0" applyFont="1" applyFill="1" applyBorder="1" applyAlignment="1" applyProtection="1">
      <alignment horizontal="center" vertical="center" wrapText="1"/>
    </xf>
    <xf numFmtId="0" fontId="12" fillId="15" borderId="129" xfId="0" applyFont="1" applyFill="1" applyBorder="1" applyAlignment="1" applyProtection="1">
      <alignment horizontal="center" vertical="center" wrapText="1"/>
    </xf>
    <xf numFmtId="175" fontId="0" fillId="28" borderId="93" xfId="0" applyNumberFormat="1" applyFont="1" applyFill="1" applyBorder="1" applyAlignment="1" applyProtection="1">
      <alignment vertical="center"/>
    </xf>
    <xf numFmtId="175" fontId="0" fillId="28" borderId="140" xfId="0" applyNumberFormat="1" applyFont="1" applyFill="1" applyBorder="1" applyAlignment="1" applyProtection="1">
      <alignment vertical="center"/>
    </xf>
    <xf numFmtId="175" fontId="0" fillId="28" borderId="141" xfId="0" applyNumberFormat="1" applyFont="1" applyFill="1" applyBorder="1" applyAlignment="1" applyProtection="1">
      <alignment horizontal="right" vertical="center"/>
    </xf>
    <xf numFmtId="166" fontId="0" fillId="28" borderId="149" xfId="13" applyNumberFormat="1" applyFont="1" applyFill="1" applyBorder="1" applyAlignment="1" applyProtection="1">
      <alignment vertical="center"/>
    </xf>
    <xf numFmtId="166" fontId="12" fillId="0" borderId="3" xfId="13" applyNumberFormat="1" applyFont="1" applyFill="1" applyBorder="1" applyAlignment="1" applyProtection="1">
      <alignment vertical="center"/>
    </xf>
    <xf numFmtId="166" fontId="0" fillId="28" borderId="151" xfId="13" applyNumberFormat="1" applyFont="1" applyFill="1" applyBorder="1" applyAlignment="1" applyProtection="1">
      <alignment vertical="center"/>
    </xf>
    <xf numFmtId="166" fontId="0" fillId="10" borderId="149" xfId="13" applyNumberFormat="1" applyFont="1" applyFill="1" applyBorder="1" applyAlignment="1" applyProtection="1">
      <alignment horizontal="right" vertical="center"/>
    </xf>
    <xf numFmtId="166" fontId="0" fillId="10" borderId="158" xfId="13" applyNumberFormat="1" applyFont="1" applyFill="1" applyBorder="1" applyAlignment="1" applyProtection="1">
      <alignment horizontal="right" vertical="center"/>
    </xf>
    <xf numFmtId="166" fontId="12" fillId="39" borderId="42" xfId="13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165" fontId="0" fillId="0" borderId="153" xfId="13" applyNumberFormat="1" applyFont="1" applyFill="1" applyBorder="1" applyAlignment="1" applyProtection="1">
      <alignment vertical="center"/>
    </xf>
    <xf numFmtId="166" fontId="0" fillId="28" borderId="159" xfId="13" applyNumberFormat="1" applyFont="1" applyFill="1" applyBorder="1" applyAlignment="1" applyProtection="1">
      <alignment vertical="center"/>
    </xf>
    <xf numFmtId="165" fontId="0" fillId="0" borderId="152" xfId="13" applyNumberFormat="1" applyFont="1" applyFill="1" applyBorder="1" applyAlignment="1" applyProtection="1">
      <alignment vertical="center"/>
    </xf>
    <xf numFmtId="165" fontId="0" fillId="0" borderId="112" xfId="13" applyNumberFormat="1" applyFont="1" applyFill="1" applyBorder="1" applyAlignment="1" applyProtection="1">
      <alignment vertical="center"/>
    </xf>
    <xf numFmtId="165" fontId="0" fillId="0" borderId="129" xfId="13" applyNumberFormat="1" applyFont="1" applyFill="1" applyBorder="1" applyAlignment="1" applyProtection="1">
      <alignment vertical="center"/>
    </xf>
    <xf numFmtId="166" fontId="12" fillId="39" borderId="170" xfId="13" applyNumberFormat="1" applyFont="1" applyFill="1" applyBorder="1" applyAlignment="1" applyProtection="1">
      <alignment vertical="center"/>
    </xf>
    <xf numFmtId="166" fontId="0" fillId="0" borderId="180" xfId="0" applyNumberFormat="1" applyFont="1" applyFill="1" applyBorder="1" applyAlignment="1" applyProtection="1">
      <alignment vertical="center"/>
    </xf>
    <xf numFmtId="166" fontId="12" fillId="39" borderId="180" xfId="0" applyNumberFormat="1" applyFont="1" applyFill="1" applyBorder="1" applyAlignment="1" applyProtection="1">
      <alignment vertical="center"/>
    </xf>
    <xf numFmtId="166" fontId="21" fillId="30" borderId="173" xfId="13" applyNumberFormat="1" applyFont="1" applyFill="1" applyBorder="1" applyAlignment="1" applyProtection="1">
      <alignment vertical="center" wrapText="1"/>
    </xf>
    <xf numFmtId="166" fontId="21" fillId="30" borderId="174" xfId="13" applyNumberFormat="1" applyFont="1" applyFill="1" applyBorder="1" applyAlignment="1" applyProtection="1">
      <alignment vertical="center" wrapText="1"/>
    </xf>
    <xf numFmtId="166" fontId="21" fillId="30" borderId="178" xfId="13" applyNumberFormat="1" applyFont="1" applyFill="1" applyBorder="1" applyAlignment="1" applyProtection="1">
      <alignment vertical="center" wrapText="1"/>
    </xf>
    <xf numFmtId="166" fontId="0" fillId="10" borderId="171" xfId="13" applyNumberFormat="1" applyFont="1" applyFill="1" applyBorder="1" applyAlignment="1" applyProtection="1">
      <alignment horizontal="right" vertical="center"/>
    </xf>
    <xf numFmtId="166" fontId="0" fillId="10" borderId="188" xfId="13" applyNumberFormat="1" applyFont="1" applyFill="1" applyBorder="1" applyAlignment="1" applyProtection="1">
      <alignment horizontal="right" vertical="center"/>
    </xf>
    <xf numFmtId="166" fontId="12" fillId="39" borderId="171" xfId="13" applyNumberFormat="1" applyFont="1" applyFill="1" applyBorder="1" applyAlignment="1" applyProtection="1">
      <alignment horizontal="right" vertical="center"/>
    </xf>
    <xf numFmtId="166" fontId="12" fillId="39" borderId="183" xfId="13" applyNumberFormat="1" applyFont="1" applyFill="1" applyBorder="1" applyAlignment="1" applyProtection="1">
      <alignment horizontal="right" vertical="center"/>
    </xf>
    <xf numFmtId="166" fontId="12" fillId="39" borderId="190" xfId="13" applyNumberFormat="1" applyFont="1" applyFill="1" applyBorder="1" applyAlignment="1" applyProtection="1">
      <alignment vertical="center"/>
    </xf>
    <xf numFmtId="166" fontId="12" fillId="39" borderId="191" xfId="13" applyNumberFormat="1" applyFont="1" applyFill="1" applyBorder="1" applyAlignment="1" applyProtection="1">
      <alignment vertical="center"/>
    </xf>
    <xf numFmtId="166" fontId="21" fillId="30" borderId="192" xfId="13" applyNumberFormat="1" applyFont="1" applyFill="1" applyBorder="1" applyAlignment="1" applyProtection="1">
      <alignment vertical="center" wrapText="1"/>
    </xf>
    <xf numFmtId="0" fontId="22" fillId="29" borderId="86" xfId="0" applyFont="1" applyFill="1" applyBorder="1" applyAlignment="1" applyProtection="1">
      <alignment horizontal="center" vertical="center" wrapText="1"/>
    </xf>
    <xf numFmtId="0" fontId="22" fillId="30" borderId="87" xfId="0" applyFont="1" applyFill="1" applyBorder="1" applyAlignment="1" applyProtection="1">
      <alignment vertical="center"/>
    </xf>
    <xf numFmtId="165" fontId="22" fillId="30" borderId="88" xfId="13" applyNumberFormat="1" applyFont="1" applyFill="1" applyBorder="1" applyAlignment="1" applyProtection="1">
      <alignment vertical="center"/>
    </xf>
    <xf numFmtId="165" fontId="22" fillId="31" borderId="87" xfId="13" applyNumberFormat="1" applyFont="1" applyFill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4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166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166" fontId="0" fillId="28" borderId="214" xfId="13" applyNumberFormat="1" applyFont="1" applyFill="1" applyBorder="1" applyAlignment="1" applyProtection="1">
      <alignment vertical="center"/>
    </xf>
    <xf numFmtId="166" fontId="0" fillId="28" borderId="215" xfId="13" applyNumberFormat="1" applyFont="1" applyFill="1" applyBorder="1" applyAlignment="1" applyProtection="1">
      <alignment vertical="center"/>
    </xf>
    <xf numFmtId="166" fontId="0" fillId="28" borderId="223" xfId="13" applyNumberFormat="1" applyFont="1" applyFill="1" applyBorder="1" applyAlignment="1" applyProtection="1">
      <alignment vertical="center"/>
    </xf>
    <xf numFmtId="166" fontId="0" fillId="28" borderId="224" xfId="13" applyNumberFormat="1" applyFont="1" applyFill="1" applyBorder="1" applyAlignment="1" applyProtection="1">
      <alignment vertical="center"/>
    </xf>
    <xf numFmtId="166" fontId="0" fillId="28" borderId="235" xfId="13" applyNumberFormat="1" applyFont="1" applyFill="1" applyBorder="1" applyAlignment="1" applyProtection="1">
      <alignment vertical="center"/>
    </xf>
    <xf numFmtId="166" fontId="0" fillId="28" borderId="237" xfId="13" applyNumberFormat="1" applyFont="1" applyFill="1" applyBorder="1" applyAlignment="1" applyProtection="1">
      <alignment vertical="center"/>
    </xf>
    <xf numFmtId="166" fontId="12" fillId="41" borderId="3" xfId="13" applyNumberFormat="1" applyFont="1" applyFill="1" applyBorder="1" applyAlignment="1" applyProtection="1">
      <alignment vertical="center"/>
    </xf>
    <xf numFmtId="166" fontId="12" fillId="42" borderId="3" xfId="13" applyNumberFormat="1" applyFont="1" applyFill="1" applyBorder="1" applyAlignment="1" applyProtection="1">
      <alignment vertical="center"/>
    </xf>
    <xf numFmtId="0" fontId="22" fillId="0" borderId="5" xfId="0" applyFont="1" applyFill="1" applyBorder="1" applyAlignment="1" applyProtection="1">
      <alignment horizontal="left" vertical="center"/>
    </xf>
    <xf numFmtId="166" fontId="0" fillId="28" borderId="68" xfId="13" applyNumberFormat="1" applyFont="1" applyFill="1" applyBorder="1" applyAlignment="1" applyProtection="1">
      <alignment vertical="center"/>
    </xf>
    <xf numFmtId="166" fontId="0" fillId="28" borderId="240" xfId="13" applyNumberFormat="1" applyFont="1" applyFill="1" applyBorder="1" applyAlignment="1" applyProtection="1">
      <alignment vertical="center"/>
    </xf>
    <xf numFmtId="166" fontId="0" fillId="28" borderId="241" xfId="13" applyNumberFormat="1" applyFont="1" applyFill="1" applyBorder="1" applyAlignment="1" applyProtection="1">
      <alignment vertical="center"/>
    </xf>
    <xf numFmtId="166" fontId="0" fillId="28" borderId="243" xfId="13" applyNumberFormat="1" applyFont="1" applyFill="1" applyBorder="1" applyAlignment="1" applyProtection="1">
      <alignment vertical="center"/>
    </xf>
    <xf numFmtId="166" fontId="0" fillId="28" borderId="244" xfId="13" applyNumberFormat="1" applyFont="1" applyFill="1" applyBorder="1" applyAlignment="1" applyProtection="1">
      <alignment vertical="center"/>
    </xf>
    <xf numFmtId="166" fontId="0" fillId="28" borderId="242" xfId="13" applyNumberFormat="1" applyFont="1" applyFill="1" applyBorder="1" applyAlignment="1" applyProtection="1">
      <alignment vertical="center"/>
    </xf>
    <xf numFmtId="166" fontId="0" fillId="35" borderId="248" xfId="13" applyNumberFormat="1" applyFont="1" applyFill="1" applyBorder="1" applyAlignment="1" applyProtection="1">
      <alignment vertical="center"/>
    </xf>
    <xf numFmtId="166" fontId="0" fillId="35" borderId="249" xfId="13" applyNumberFormat="1" applyFont="1" applyFill="1" applyBorder="1" applyAlignment="1" applyProtection="1">
      <alignment vertical="center"/>
    </xf>
    <xf numFmtId="9" fontId="0" fillId="0" borderId="263" xfId="0" applyNumberFormat="1" applyFont="1" applyFill="1" applyBorder="1" applyAlignment="1" applyProtection="1">
      <alignment horizontal="center" vertical="center"/>
    </xf>
    <xf numFmtId="9" fontId="0" fillId="0" borderId="264" xfId="0" applyNumberFormat="1" applyFont="1" applyFill="1" applyBorder="1" applyAlignment="1" applyProtection="1">
      <alignment horizontal="center" vertical="center"/>
    </xf>
    <xf numFmtId="9" fontId="0" fillId="0" borderId="265" xfId="0" applyNumberFormat="1" applyFont="1" applyFill="1" applyBorder="1" applyAlignment="1" applyProtection="1">
      <alignment horizontal="center" vertical="center"/>
    </xf>
    <xf numFmtId="9" fontId="0" fillId="0" borderId="266" xfId="0" applyNumberFormat="1" applyFont="1" applyFill="1" applyBorder="1" applyAlignment="1" applyProtection="1">
      <alignment horizontal="center" vertical="center"/>
    </xf>
    <xf numFmtId="9" fontId="0" fillId="0" borderId="267" xfId="0" applyNumberFormat="1" applyFont="1" applyFill="1" applyBorder="1" applyAlignment="1" applyProtection="1">
      <alignment horizontal="center" vertical="center"/>
    </xf>
    <xf numFmtId="9" fontId="0" fillId="0" borderId="268" xfId="0" applyNumberFormat="1" applyFont="1" applyFill="1" applyBorder="1" applyAlignment="1" applyProtection="1">
      <alignment horizontal="center" vertical="center"/>
    </xf>
    <xf numFmtId="9" fontId="0" fillId="0" borderId="269" xfId="0" applyNumberFormat="1" applyFont="1" applyFill="1" applyBorder="1" applyAlignment="1" applyProtection="1">
      <alignment horizontal="center" vertical="center"/>
    </xf>
    <xf numFmtId="9" fontId="0" fillId="0" borderId="270" xfId="0" applyNumberFormat="1" applyFont="1" applyFill="1" applyBorder="1" applyAlignment="1" applyProtection="1">
      <alignment horizontal="center" vertical="center"/>
    </xf>
    <xf numFmtId="9" fontId="0" fillId="0" borderId="272" xfId="0" applyNumberFormat="1" applyFont="1" applyFill="1" applyBorder="1" applyAlignment="1" applyProtection="1">
      <alignment horizontal="center" vertical="center"/>
    </xf>
    <xf numFmtId="9" fontId="0" fillId="0" borderId="273" xfId="0" applyNumberFormat="1" applyFont="1" applyFill="1" applyBorder="1" applyAlignment="1" applyProtection="1">
      <alignment horizontal="center" vertical="center"/>
    </xf>
    <xf numFmtId="9" fontId="0" fillId="0" borderId="274" xfId="0" applyNumberFormat="1" applyFont="1" applyFill="1" applyBorder="1" applyAlignment="1" applyProtection="1">
      <alignment horizontal="center" vertical="center"/>
    </xf>
    <xf numFmtId="9" fontId="0" fillId="0" borderId="275" xfId="0" applyNumberFormat="1" applyFont="1" applyFill="1" applyBorder="1" applyAlignment="1" applyProtection="1">
      <alignment horizontal="center" vertical="center"/>
    </xf>
    <xf numFmtId="166" fontId="0" fillId="35" borderId="267" xfId="13" applyNumberFormat="1" applyFont="1" applyFill="1" applyBorder="1" applyAlignment="1" applyProtection="1">
      <alignment vertical="center"/>
    </xf>
    <xf numFmtId="166" fontId="0" fillId="35" borderId="276" xfId="13" applyNumberFormat="1" applyFont="1" applyFill="1" applyBorder="1" applyAlignment="1" applyProtection="1">
      <alignment vertical="center"/>
    </xf>
    <xf numFmtId="166" fontId="0" fillId="35" borderId="286" xfId="13" applyNumberFormat="1" applyFont="1" applyFill="1" applyBorder="1" applyAlignment="1" applyProtection="1">
      <alignment vertical="center"/>
    </xf>
    <xf numFmtId="166" fontId="0" fillId="35" borderId="287" xfId="13" applyNumberFormat="1" applyFont="1" applyFill="1" applyBorder="1" applyAlignment="1" applyProtection="1">
      <alignment vertical="center"/>
    </xf>
    <xf numFmtId="166" fontId="0" fillId="35" borderId="288" xfId="13" applyNumberFormat="1" applyFont="1" applyFill="1" applyBorder="1" applyAlignment="1" applyProtection="1">
      <alignment vertical="center"/>
    </xf>
    <xf numFmtId="166" fontId="0" fillId="35" borderId="289" xfId="13" applyNumberFormat="1" applyFont="1" applyFill="1" applyBorder="1" applyAlignment="1" applyProtection="1">
      <alignment vertical="center"/>
    </xf>
    <xf numFmtId="166" fontId="13" fillId="0" borderId="284" xfId="13" applyNumberFormat="1" applyFont="1" applyFill="1" applyBorder="1" applyAlignment="1" applyProtection="1">
      <alignment vertical="center"/>
    </xf>
    <xf numFmtId="166" fontId="13" fillId="0" borderId="285" xfId="13" applyNumberFormat="1" applyFont="1" applyFill="1" applyBorder="1" applyAlignment="1" applyProtection="1">
      <alignment vertical="center"/>
    </xf>
    <xf numFmtId="171" fontId="0" fillId="0" borderId="292" xfId="12" applyNumberFormat="1" applyFont="1" applyFill="1" applyBorder="1" applyAlignment="1" applyProtection="1">
      <alignment vertical="center"/>
    </xf>
    <xf numFmtId="171" fontId="0" fillId="0" borderId="285" xfId="12" applyNumberFormat="1" applyFont="1" applyFill="1" applyBorder="1" applyAlignment="1" applyProtection="1">
      <alignment vertical="center"/>
    </xf>
    <xf numFmtId="166" fontId="12" fillId="39" borderId="284" xfId="13" applyNumberFormat="1" applyFont="1" applyFill="1" applyBorder="1" applyAlignment="1" applyProtection="1">
      <alignment vertical="center"/>
    </xf>
    <xf numFmtId="166" fontId="12" fillId="39" borderId="285" xfId="13" applyNumberFormat="1" applyFont="1" applyFill="1" applyBorder="1" applyAlignment="1" applyProtection="1">
      <alignment vertical="center"/>
    </xf>
    <xf numFmtId="166" fontId="21" fillId="30" borderId="293" xfId="13" applyNumberFormat="1" applyFont="1" applyFill="1" applyBorder="1" applyAlignment="1" applyProtection="1">
      <alignment vertical="center" wrapText="1"/>
    </xf>
    <xf numFmtId="166" fontId="21" fillId="30" borderId="294" xfId="13" applyNumberFormat="1" applyFont="1" applyFill="1" applyBorder="1" applyAlignment="1" applyProtection="1">
      <alignment vertical="center" wrapText="1"/>
    </xf>
    <xf numFmtId="171" fontId="0" fillId="0" borderId="284" xfId="12" applyNumberFormat="1" applyFont="1" applyFill="1" applyBorder="1" applyAlignment="1" applyProtection="1">
      <alignment vertical="center"/>
    </xf>
    <xf numFmtId="171" fontId="0" fillId="0" borderId="295" xfId="12" applyNumberFormat="1" applyFont="1" applyFill="1" applyBorder="1" applyAlignment="1" applyProtection="1">
      <alignment vertical="center"/>
    </xf>
    <xf numFmtId="166" fontId="13" fillId="0" borderId="280" xfId="13" applyNumberFormat="1" applyFont="1" applyFill="1" applyBorder="1" applyAlignment="1" applyProtection="1">
      <alignment vertical="center"/>
    </xf>
    <xf numFmtId="166" fontId="12" fillId="39" borderId="280" xfId="13" applyNumberFormat="1" applyFont="1" applyFill="1" applyBorder="1" applyAlignment="1" applyProtection="1">
      <alignment vertical="center"/>
    </xf>
    <xf numFmtId="171" fontId="0" fillId="0" borderId="280" xfId="12" applyNumberFormat="1" applyFont="1" applyFill="1" applyBorder="1" applyAlignment="1" applyProtection="1">
      <alignment vertical="center"/>
    </xf>
    <xf numFmtId="166" fontId="0" fillId="0" borderId="280" xfId="13" applyNumberFormat="1" applyFont="1" applyFill="1" applyBorder="1" applyAlignment="1" applyProtection="1">
      <alignment vertical="center"/>
    </xf>
    <xf numFmtId="166" fontId="0" fillId="0" borderId="285" xfId="13" applyNumberFormat="1" applyFont="1" applyFill="1" applyBorder="1" applyAlignment="1" applyProtection="1">
      <alignment vertical="center"/>
    </xf>
    <xf numFmtId="166" fontId="0" fillId="0" borderId="284" xfId="13" applyNumberFormat="1" applyFont="1" applyFill="1" applyBorder="1" applyAlignment="1" applyProtection="1">
      <alignment vertical="center"/>
    </xf>
    <xf numFmtId="171" fontId="0" fillId="0" borderId="296" xfId="12" applyNumberFormat="1" applyFont="1" applyFill="1" applyBorder="1" applyAlignment="1" applyProtection="1">
      <alignment vertical="center"/>
    </xf>
    <xf numFmtId="166" fontId="0" fillId="0" borderId="53" xfId="13" applyNumberFormat="1" applyFont="1" applyFill="1" applyBorder="1" applyAlignment="1" applyProtection="1">
      <alignment vertical="center"/>
    </xf>
    <xf numFmtId="166" fontId="13" fillId="0" borderId="281" xfId="13" applyNumberFormat="1" applyFont="1" applyFill="1" applyBorder="1" applyAlignment="1" applyProtection="1">
      <alignment vertical="center"/>
    </xf>
    <xf numFmtId="171" fontId="0" fillId="0" borderId="283" xfId="12" applyNumberFormat="1" applyFont="1" applyFill="1" applyBorder="1" applyAlignment="1" applyProtection="1">
      <alignment vertical="center"/>
    </xf>
    <xf numFmtId="166" fontId="12" fillId="39" borderId="281" xfId="13" applyNumberFormat="1" applyFont="1" applyFill="1" applyBorder="1" applyAlignment="1" applyProtection="1">
      <alignment vertical="center"/>
    </xf>
    <xf numFmtId="166" fontId="0" fillId="0" borderId="205" xfId="13" applyNumberFormat="1" applyFont="1" applyFill="1" applyBorder="1" applyAlignment="1" applyProtection="1">
      <alignment vertical="center"/>
    </xf>
    <xf numFmtId="171" fontId="0" fillId="0" borderId="281" xfId="12" applyNumberFormat="1" applyFont="1" applyFill="1" applyBorder="1" applyAlignment="1" applyProtection="1">
      <alignment vertical="center"/>
    </xf>
    <xf numFmtId="166" fontId="0" fillId="0" borderId="281" xfId="13" applyNumberFormat="1" applyFont="1" applyFill="1" applyBorder="1" applyAlignment="1" applyProtection="1">
      <alignment vertical="center"/>
    </xf>
    <xf numFmtId="166" fontId="21" fillId="30" borderId="297" xfId="13" applyNumberFormat="1" applyFont="1" applyFill="1" applyBorder="1" applyAlignment="1" applyProtection="1">
      <alignment vertical="center" wrapText="1"/>
    </xf>
    <xf numFmtId="166" fontId="13" fillId="0" borderId="298" xfId="13" applyNumberFormat="1" applyFont="1" applyFill="1" applyBorder="1" applyAlignment="1" applyProtection="1">
      <alignment vertical="center"/>
    </xf>
    <xf numFmtId="171" fontId="0" fillId="0" borderId="282" xfId="12" applyNumberFormat="1" applyFont="1" applyFill="1" applyBorder="1" applyAlignment="1" applyProtection="1">
      <alignment vertical="center"/>
    </xf>
    <xf numFmtId="166" fontId="12" fillId="39" borderId="298" xfId="13" applyNumberFormat="1" applyFont="1" applyFill="1" applyBorder="1" applyAlignment="1" applyProtection="1">
      <alignment vertical="center"/>
    </xf>
    <xf numFmtId="166" fontId="0" fillId="0" borderId="233" xfId="13" applyNumberFormat="1" applyFont="1" applyFill="1" applyBorder="1" applyAlignment="1" applyProtection="1">
      <alignment vertical="center"/>
    </xf>
    <xf numFmtId="171" fontId="0" fillId="0" borderId="298" xfId="12" applyNumberFormat="1" applyFont="1" applyFill="1" applyBorder="1" applyAlignment="1" applyProtection="1">
      <alignment vertical="center"/>
    </xf>
    <xf numFmtId="166" fontId="0" fillId="0" borderId="298" xfId="13" applyNumberFormat="1" applyFont="1" applyFill="1" applyBorder="1" applyAlignment="1" applyProtection="1">
      <alignment vertical="center"/>
    </xf>
    <xf numFmtId="166" fontId="21" fillId="30" borderId="291" xfId="13" applyNumberFormat="1" applyFont="1" applyFill="1" applyBorder="1" applyAlignment="1" applyProtection="1">
      <alignment vertical="center" wrapText="1"/>
    </xf>
    <xf numFmtId="6" fontId="0" fillId="0" borderId="258" xfId="13" applyNumberFormat="1" applyFont="1" applyFill="1" applyBorder="1" applyAlignment="1" applyProtection="1">
      <alignment vertical="center"/>
    </xf>
    <xf numFmtId="6" fontId="0" fillId="0" borderId="247" xfId="13" applyNumberFormat="1" applyFont="1" applyFill="1" applyBorder="1" applyAlignment="1" applyProtection="1">
      <alignment vertical="center"/>
    </xf>
    <xf numFmtId="6" fontId="0" fillId="0" borderId="253" xfId="13" applyNumberFormat="1" applyFont="1" applyFill="1" applyBorder="1" applyAlignment="1" applyProtection="1">
      <alignment vertical="center"/>
    </xf>
    <xf numFmtId="6" fontId="0" fillId="0" borderId="250" xfId="13" applyNumberFormat="1" applyFont="1" applyFill="1" applyBorder="1" applyAlignment="1" applyProtection="1">
      <alignment vertical="center"/>
    </xf>
    <xf numFmtId="6" fontId="0" fillId="0" borderId="254" xfId="13" applyNumberFormat="1" applyFont="1" applyFill="1" applyBorder="1" applyAlignment="1" applyProtection="1">
      <alignment vertical="center"/>
    </xf>
    <xf numFmtId="6" fontId="0" fillId="0" borderId="248" xfId="13" applyNumberFormat="1" applyFont="1" applyFill="1" applyBorder="1" applyAlignment="1" applyProtection="1">
      <alignment vertical="center"/>
    </xf>
    <xf numFmtId="6" fontId="0" fillId="0" borderId="256" xfId="13" applyNumberFormat="1" applyFont="1" applyFill="1" applyBorder="1" applyAlignment="1" applyProtection="1">
      <alignment vertical="center"/>
    </xf>
    <xf numFmtId="6" fontId="0" fillId="0" borderId="96" xfId="13" applyNumberFormat="1" applyFont="1" applyFill="1" applyBorder="1" applyAlignment="1" applyProtection="1">
      <alignment vertical="center"/>
    </xf>
    <xf numFmtId="6" fontId="0" fillId="0" borderId="112" xfId="13" applyNumberFormat="1" applyFont="1" applyFill="1" applyBorder="1" applyAlignment="1" applyProtection="1">
      <alignment vertical="center"/>
    </xf>
    <xf numFmtId="6" fontId="0" fillId="0" borderId="251" xfId="13" applyNumberFormat="1" applyFont="1" applyFill="1" applyBorder="1" applyAlignment="1" applyProtection="1">
      <alignment vertical="center"/>
    </xf>
    <xf numFmtId="6" fontId="0" fillId="0" borderId="201" xfId="13" applyNumberFormat="1" applyFont="1" applyFill="1" applyBorder="1" applyAlignment="1" applyProtection="1">
      <alignment vertical="center"/>
    </xf>
    <xf numFmtId="6" fontId="0" fillId="0" borderId="279" xfId="13" applyNumberFormat="1" applyFont="1" applyFill="1" applyBorder="1" applyAlignment="1" applyProtection="1">
      <alignment vertical="center"/>
    </xf>
    <xf numFmtId="6" fontId="0" fillId="0" borderId="246" xfId="13" applyNumberFormat="1" applyFont="1" applyFill="1" applyBorder="1" applyAlignment="1" applyProtection="1">
      <alignment vertical="center"/>
    </xf>
    <xf numFmtId="6" fontId="0" fillId="0" borderId="245" xfId="13" applyNumberFormat="1" applyFont="1" applyFill="1" applyBorder="1" applyAlignment="1" applyProtection="1">
      <alignment vertical="center"/>
    </xf>
    <xf numFmtId="6" fontId="0" fillId="0" borderId="249" xfId="13" applyNumberFormat="1" applyFont="1" applyFill="1" applyBorder="1" applyAlignment="1" applyProtection="1">
      <alignment vertical="center"/>
    </xf>
    <xf numFmtId="6" fontId="0" fillId="0" borderId="257" xfId="13" applyNumberFormat="1" applyFont="1" applyFill="1" applyBorder="1" applyAlignment="1" applyProtection="1">
      <alignment vertical="center"/>
    </xf>
    <xf numFmtId="6" fontId="0" fillId="0" borderId="255" xfId="13" applyNumberFormat="1" applyFont="1" applyFill="1" applyBorder="1" applyAlignment="1" applyProtection="1">
      <alignment vertical="center"/>
    </xf>
    <xf numFmtId="0" fontId="12" fillId="46" borderId="0" xfId="0" applyFont="1" applyFill="1" applyBorder="1" applyAlignment="1" applyProtection="1">
      <alignment horizontal="center" vertical="center"/>
    </xf>
    <xf numFmtId="0" fontId="0" fillId="46" borderId="0" xfId="0" applyFill="1" applyProtection="1"/>
    <xf numFmtId="0" fontId="0" fillId="46" borderId="0" xfId="0" applyFill="1" applyAlignment="1" applyProtection="1">
      <alignment horizontal="center" vertical="center"/>
    </xf>
    <xf numFmtId="0" fontId="0" fillId="0" borderId="0" xfId="0" applyProtection="1"/>
    <xf numFmtId="0" fontId="26" fillId="0" borderId="0" xfId="0" applyFont="1" applyProtection="1"/>
    <xf numFmtId="176" fontId="0" fillId="28" borderId="299" xfId="13" applyNumberFormat="1" applyFont="1" applyFill="1" applyBorder="1" applyAlignment="1" applyProtection="1">
      <alignment vertical="center"/>
    </xf>
    <xf numFmtId="176" fontId="0" fillId="28" borderId="303" xfId="13" applyNumberFormat="1" applyFont="1" applyFill="1" applyBorder="1" applyAlignment="1" applyProtection="1">
      <alignment vertical="center"/>
    </xf>
    <xf numFmtId="176" fontId="0" fillId="28" borderId="305" xfId="13" applyNumberFormat="1" applyFont="1" applyFill="1" applyBorder="1" applyAlignment="1" applyProtection="1">
      <alignment vertical="center"/>
    </xf>
    <xf numFmtId="176" fontId="0" fillId="28" borderId="301" xfId="13" applyNumberFormat="1" applyFont="1" applyFill="1" applyBorder="1" applyAlignment="1" applyProtection="1">
      <alignment vertical="center"/>
    </xf>
    <xf numFmtId="176" fontId="0" fillId="28" borderId="287" xfId="13" applyNumberFormat="1" applyFont="1" applyFill="1" applyBorder="1" applyAlignment="1" applyProtection="1">
      <alignment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0" borderId="66" xfId="0" applyFont="1" applyFill="1" applyBorder="1" applyAlignment="1" applyProtection="1">
      <alignment horizontal="left" vertical="center"/>
    </xf>
    <xf numFmtId="177" fontId="12" fillId="28" borderId="102" xfId="0" applyNumberFormat="1" applyFont="1" applyFill="1" applyBorder="1" applyProtection="1"/>
    <xf numFmtId="0" fontId="0" fillId="0" borderId="175" xfId="0" applyFont="1" applyFill="1" applyBorder="1" applyAlignment="1" applyProtection="1">
      <alignment horizontal="left" vertical="center"/>
    </xf>
    <xf numFmtId="176" fontId="0" fillId="0" borderId="0" xfId="13" applyNumberFormat="1" applyFont="1" applyFill="1" applyBorder="1" applyProtection="1"/>
    <xf numFmtId="0" fontId="0" fillId="0" borderId="134" xfId="0" applyFont="1" applyFill="1" applyBorder="1" applyAlignment="1" applyProtection="1">
      <alignment horizontal="left" vertical="center"/>
    </xf>
    <xf numFmtId="176" fontId="0" fillId="28" borderId="300" xfId="13" applyNumberFormat="1" applyFont="1" applyFill="1" applyBorder="1" applyAlignment="1" applyProtection="1">
      <alignment vertical="center"/>
    </xf>
    <xf numFmtId="176" fontId="0" fillId="28" borderId="304" xfId="13" applyNumberFormat="1" applyFont="1" applyFill="1" applyBorder="1" applyAlignment="1" applyProtection="1">
      <alignment vertical="center"/>
    </xf>
    <xf numFmtId="176" fontId="0" fillId="28" borderId="306" xfId="13" applyNumberFormat="1" applyFont="1" applyFill="1" applyBorder="1" applyAlignment="1" applyProtection="1">
      <alignment vertical="center"/>
    </xf>
    <xf numFmtId="176" fontId="0" fillId="28" borderId="302" xfId="13" applyNumberFormat="1" applyFont="1" applyFill="1" applyBorder="1" applyAlignment="1" applyProtection="1">
      <alignment vertical="center"/>
    </xf>
    <xf numFmtId="176" fontId="0" fillId="28" borderId="252" xfId="13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103" xfId="0" applyFont="1" applyFill="1" applyBorder="1" applyAlignment="1" applyProtection="1">
      <alignment horizontal="left" vertical="center"/>
    </xf>
    <xf numFmtId="177" fontId="12" fillId="28" borderId="182" xfId="0" applyNumberFormat="1" applyFont="1" applyFill="1" applyBorder="1" applyProtection="1"/>
    <xf numFmtId="0" fontId="0" fillId="12" borderId="70" xfId="0" applyFont="1" applyFill="1" applyBorder="1" applyAlignment="1" applyProtection="1">
      <alignment horizontal="left" vertical="center"/>
      <protection locked="0"/>
    </xf>
    <xf numFmtId="176" fontId="0" fillId="12" borderId="78" xfId="13" applyNumberFormat="1" applyFont="1" applyFill="1" applyBorder="1" applyAlignment="1" applyProtection="1">
      <alignment vertical="center"/>
      <protection locked="0"/>
    </xf>
    <xf numFmtId="176" fontId="0" fillId="12" borderId="71" xfId="13" applyNumberFormat="1" applyFont="1" applyFill="1" applyBorder="1" applyAlignment="1" applyProtection="1">
      <alignment vertical="center"/>
      <protection locked="0"/>
    </xf>
    <xf numFmtId="176" fontId="0" fillId="12" borderId="75" xfId="13" applyNumberFormat="1" applyFont="1" applyFill="1" applyBorder="1" applyAlignment="1" applyProtection="1">
      <alignment vertical="center"/>
      <protection locked="0"/>
    </xf>
    <xf numFmtId="176" fontId="0" fillId="12" borderId="176" xfId="13" applyNumberFormat="1" applyFont="1" applyFill="1" applyBorder="1" applyAlignment="1" applyProtection="1">
      <alignment vertical="center"/>
      <protection locked="0"/>
    </xf>
    <xf numFmtId="9" fontId="0" fillId="12" borderId="197" xfId="13" applyNumberFormat="1" applyFont="1" applyFill="1" applyBorder="1" applyAlignment="1" applyProtection="1">
      <alignment horizontal="center" vertical="center"/>
      <protection locked="0"/>
    </xf>
    <xf numFmtId="9" fontId="0" fillId="12" borderId="71" xfId="13" applyNumberFormat="1" applyFont="1" applyFill="1" applyBorder="1" applyAlignment="1" applyProtection="1">
      <alignment horizontal="center" vertical="center"/>
      <protection locked="0"/>
    </xf>
    <xf numFmtId="9" fontId="0" fillId="12" borderId="78" xfId="13" applyNumberFormat="1" applyFont="1" applyFill="1" applyBorder="1" applyAlignment="1" applyProtection="1">
      <alignment horizontal="center" vertical="center"/>
      <protection locked="0"/>
    </xf>
    <xf numFmtId="9" fontId="0" fillId="12" borderId="75" xfId="13" applyNumberFormat="1" applyFont="1" applyFill="1" applyBorder="1" applyAlignment="1" applyProtection="1">
      <alignment horizontal="center" vertical="center"/>
      <protection locked="0"/>
    </xf>
    <xf numFmtId="9" fontId="0" fillId="12" borderId="176" xfId="13" applyNumberFormat="1" applyFont="1" applyFill="1" applyBorder="1" applyAlignment="1" applyProtection="1">
      <alignment horizontal="center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176" fontId="0" fillId="12" borderId="212" xfId="13" applyNumberFormat="1" applyFont="1" applyFill="1" applyBorder="1" applyAlignment="1" applyProtection="1">
      <alignment vertical="center"/>
      <protection locked="0"/>
    </xf>
    <xf numFmtId="176" fontId="0" fillId="12" borderId="181" xfId="13" applyNumberFormat="1" applyFont="1" applyFill="1" applyBorder="1" applyAlignment="1" applyProtection="1">
      <alignment vertical="center"/>
      <protection locked="0"/>
    </xf>
    <xf numFmtId="176" fontId="0" fillId="12" borderId="145" xfId="13" applyNumberFormat="1" applyFont="1" applyFill="1" applyBorder="1" applyAlignment="1" applyProtection="1">
      <alignment vertical="center"/>
      <protection locked="0"/>
    </xf>
    <xf numFmtId="176" fontId="0" fillId="12" borderId="144" xfId="13" applyNumberFormat="1" applyFont="1" applyFill="1" applyBorder="1" applyAlignment="1" applyProtection="1">
      <alignment vertical="center"/>
      <protection locked="0"/>
    </xf>
    <xf numFmtId="9" fontId="0" fillId="12" borderId="198" xfId="13" applyNumberFormat="1" applyFont="1" applyFill="1" applyBorder="1" applyAlignment="1" applyProtection="1">
      <alignment horizontal="center" vertical="center"/>
      <protection locked="0"/>
    </xf>
    <xf numFmtId="9" fontId="0" fillId="12" borderId="181" xfId="13" applyNumberFormat="1" applyFont="1" applyFill="1" applyBorder="1" applyAlignment="1" applyProtection="1">
      <alignment horizontal="center" vertical="center"/>
      <protection locked="0"/>
    </xf>
    <xf numFmtId="9" fontId="0" fillId="12" borderId="68" xfId="13" applyNumberFormat="1" applyFont="1" applyFill="1" applyBorder="1" applyAlignment="1" applyProtection="1">
      <alignment horizontal="center" vertical="center"/>
      <protection locked="0"/>
    </xf>
    <xf numFmtId="9" fontId="0" fillId="12" borderId="145" xfId="13" applyNumberFormat="1" applyFont="1" applyFill="1" applyBorder="1" applyAlignment="1" applyProtection="1">
      <alignment horizontal="center" vertical="center"/>
      <protection locked="0"/>
    </xf>
    <xf numFmtId="9" fontId="0" fillId="12" borderId="220" xfId="13" applyNumberFormat="1" applyFont="1" applyFill="1" applyBorder="1" applyAlignment="1" applyProtection="1">
      <alignment horizontal="center" vertical="center"/>
      <protection locked="0"/>
    </xf>
    <xf numFmtId="0" fontId="0" fillId="12" borderId="115" xfId="0" applyFont="1" applyFill="1" applyBorder="1" applyAlignment="1" applyProtection="1">
      <alignment horizontal="left" vertical="center"/>
      <protection locked="0"/>
    </xf>
    <xf numFmtId="176" fontId="0" fillId="12" borderId="96" xfId="13" applyNumberFormat="1" applyFont="1" applyFill="1" applyBorder="1" applyAlignment="1" applyProtection="1">
      <alignment vertical="center"/>
      <protection locked="0"/>
    </xf>
    <xf numFmtId="176" fontId="0" fillId="12" borderId="116" xfId="13" applyNumberFormat="1" applyFont="1" applyFill="1" applyBorder="1" applyAlignment="1" applyProtection="1">
      <alignment vertical="center"/>
      <protection locked="0"/>
    </xf>
    <xf numFmtId="176" fontId="0" fillId="12" borderId="147" xfId="13" applyNumberFormat="1" applyFont="1" applyFill="1" applyBorder="1" applyAlignment="1" applyProtection="1">
      <alignment vertical="center"/>
      <protection locked="0"/>
    </xf>
    <xf numFmtId="176" fontId="0" fillId="12" borderId="146" xfId="13" applyNumberFormat="1" applyFont="1" applyFill="1" applyBorder="1" applyAlignment="1" applyProtection="1">
      <alignment vertical="center"/>
      <protection locked="0"/>
    </xf>
    <xf numFmtId="9" fontId="0" fillId="12" borderId="199" xfId="13" applyNumberFormat="1" applyFont="1" applyFill="1" applyBorder="1" applyAlignment="1" applyProtection="1">
      <alignment horizontal="center" vertical="center"/>
      <protection locked="0"/>
    </xf>
    <xf numFmtId="9" fontId="0" fillId="12" borderId="116" xfId="13" applyNumberFormat="1" applyFont="1" applyFill="1" applyBorder="1" applyAlignment="1" applyProtection="1">
      <alignment horizontal="center" vertical="center"/>
      <protection locked="0"/>
    </xf>
    <xf numFmtId="9" fontId="0" fillId="12" borderId="96" xfId="13" applyNumberFormat="1" applyFont="1" applyFill="1" applyBorder="1" applyAlignment="1" applyProtection="1">
      <alignment horizontal="center" vertical="center"/>
      <protection locked="0"/>
    </xf>
    <xf numFmtId="9" fontId="0" fillId="12" borderId="147" xfId="13" applyNumberFormat="1" applyFont="1" applyFill="1" applyBorder="1" applyAlignment="1" applyProtection="1">
      <alignment horizontal="center" vertical="center"/>
      <protection locked="0"/>
    </xf>
    <xf numFmtId="9" fontId="0" fillId="12" borderId="227" xfId="13" applyNumberFormat="1" applyFont="1" applyFill="1" applyBorder="1" applyAlignment="1" applyProtection="1">
      <alignment horizontal="center" vertical="center"/>
      <protection locked="0"/>
    </xf>
    <xf numFmtId="9" fontId="0" fillId="12" borderId="144" xfId="13" applyNumberFormat="1" applyFont="1" applyFill="1" applyBorder="1" applyAlignment="1" applyProtection="1">
      <alignment horizontal="center" vertical="center"/>
      <protection locked="0"/>
    </xf>
    <xf numFmtId="0" fontId="0" fillId="12" borderId="203" xfId="0" applyFont="1" applyFill="1" applyBorder="1" applyAlignment="1" applyProtection="1">
      <alignment horizontal="left" vertical="center"/>
      <protection locked="0"/>
    </xf>
    <xf numFmtId="176" fontId="0" fillId="12" borderId="213" xfId="13" applyNumberFormat="1" applyFont="1" applyFill="1" applyBorder="1" applyAlignment="1" applyProtection="1">
      <alignment vertical="center"/>
      <protection locked="0"/>
    </xf>
    <xf numFmtId="176" fontId="0" fillId="12" borderId="234" xfId="13" applyNumberFormat="1" applyFont="1" applyFill="1" applyBorder="1" applyAlignment="1" applyProtection="1">
      <alignment vertical="center"/>
      <protection locked="0"/>
    </xf>
    <xf numFmtId="176" fontId="0" fillId="12" borderId="196" xfId="13" applyNumberFormat="1" applyFont="1" applyFill="1" applyBorder="1" applyAlignment="1" applyProtection="1">
      <alignment vertical="center"/>
      <protection locked="0"/>
    </xf>
    <xf numFmtId="176" fontId="0" fillId="12" borderId="231" xfId="13" applyNumberFormat="1" applyFont="1" applyFill="1" applyBorder="1" applyAlignment="1" applyProtection="1">
      <alignment vertical="center"/>
      <protection locked="0"/>
    </xf>
    <xf numFmtId="9" fontId="0" fillId="12" borderId="200" xfId="13" applyNumberFormat="1" applyFont="1" applyFill="1" applyBorder="1" applyAlignment="1" applyProtection="1">
      <alignment horizontal="center" vertical="center"/>
      <protection locked="0"/>
    </xf>
    <xf numFmtId="9" fontId="0" fillId="12" borderId="234" xfId="13" applyNumberFormat="1" applyFont="1" applyFill="1" applyBorder="1" applyAlignment="1" applyProtection="1">
      <alignment horizontal="center" vertical="center"/>
      <protection locked="0"/>
    </xf>
    <xf numFmtId="9" fontId="0" fillId="12" borderId="213" xfId="13" applyNumberFormat="1" applyFont="1" applyFill="1" applyBorder="1" applyAlignment="1" applyProtection="1">
      <alignment horizontal="center" vertical="center"/>
      <protection locked="0"/>
    </xf>
    <xf numFmtId="9" fontId="0" fillId="12" borderId="196" xfId="13" applyNumberFormat="1" applyFont="1" applyFill="1" applyBorder="1" applyAlignment="1" applyProtection="1">
      <alignment horizontal="center" vertical="center"/>
      <protection locked="0"/>
    </xf>
    <xf numFmtId="9" fontId="0" fillId="12" borderId="228" xfId="13" applyNumberFormat="1" applyFont="1" applyFill="1" applyBorder="1" applyAlignment="1" applyProtection="1">
      <alignment horizontal="center" vertical="center"/>
      <protection locked="0"/>
    </xf>
    <xf numFmtId="177" fontId="0" fillId="12" borderId="70" xfId="13" applyNumberFormat="1" applyFont="1" applyFill="1" applyBorder="1" applyAlignment="1" applyProtection="1">
      <alignment vertical="center"/>
      <protection locked="0"/>
    </xf>
    <xf numFmtId="177" fontId="0" fillId="12" borderId="71" xfId="13" applyNumberFormat="1" applyFont="1" applyFill="1" applyBorder="1" applyAlignment="1" applyProtection="1">
      <alignment vertical="center"/>
      <protection locked="0"/>
    </xf>
    <xf numFmtId="177" fontId="0" fillId="12" borderId="78" xfId="13" applyNumberFormat="1" applyFont="1" applyFill="1" applyBorder="1" applyAlignment="1" applyProtection="1">
      <alignment vertical="center"/>
      <protection locked="0"/>
    </xf>
    <xf numFmtId="177" fontId="0" fillId="12" borderId="75" xfId="13" applyNumberFormat="1" applyFont="1" applyFill="1" applyBorder="1" applyAlignment="1" applyProtection="1">
      <alignment vertical="center"/>
      <protection locked="0"/>
    </xf>
    <xf numFmtId="177" fontId="0" fillId="12" borderId="176" xfId="13" applyNumberFormat="1" applyFont="1" applyFill="1" applyBorder="1" applyAlignment="1" applyProtection="1">
      <alignment vertical="center"/>
      <protection locked="0"/>
    </xf>
    <xf numFmtId="177" fontId="0" fillId="12" borderId="137" xfId="13" applyNumberFormat="1" applyFont="1" applyFill="1" applyBorder="1" applyAlignment="1" applyProtection="1">
      <alignment vertical="center"/>
      <protection locked="0"/>
    </xf>
    <xf numFmtId="177" fontId="0" fillId="12" borderId="181" xfId="13" applyNumberFormat="1" applyFont="1" applyFill="1" applyBorder="1" applyAlignment="1" applyProtection="1">
      <alignment vertical="center"/>
      <protection locked="0"/>
    </xf>
    <xf numFmtId="177" fontId="0" fillId="12" borderId="68" xfId="13" applyNumberFormat="1" applyFont="1" applyFill="1" applyBorder="1" applyAlignment="1" applyProtection="1">
      <alignment vertical="center"/>
      <protection locked="0"/>
    </xf>
    <xf numFmtId="177" fontId="0" fillId="12" borderId="145" xfId="13" applyNumberFormat="1" applyFont="1" applyFill="1" applyBorder="1" applyAlignment="1" applyProtection="1">
      <alignment vertical="center"/>
      <protection locked="0"/>
    </xf>
    <xf numFmtId="177" fontId="0" fillId="12" borderId="220" xfId="13" applyNumberFormat="1" applyFont="1" applyFill="1" applyBorder="1" applyAlignment="1" applyProtection="1">
      <alignment vertical="center"/>
      <protection locked="0"/>
    </xf>
    <xf numFmtId="177" fontId="0" fillId="12" borderId="115" xfId="13" applyNumberFormat="1" applyFont="1" applyFill="1" applyBorder="1" applyAlignment="1" applyProtection="1">
      <alignment vertical="center"/>
      <protection locked="0"/>
    </xf>
    <xf numFmtId="177" fontId="0" fillId="12" borderId="116" xfId="13" applyNumberFormat="1" applyFont="1" applyFill="1" applyBorder="1" applyAlignment="1" applyProtection="1">
      <alignment vertical="center"/>
      <protection locked="0"/>
    </xf>
    <xf numFmtId="177" fontId="0" fillId="12" borderId="96" xfId="13" applyNumberFormat="1" applyFont="1" applyFill="1" applyBorder="1" applyAlignment="1" applyProtection="1">
      <alignment vertical="center"/>
      <protection locked="0"/>
    </xf>
    <xf numFmtId="177" fontId="0" fillId="12" borderId="147" xfId="13" applyNumberFormat="1" applyFont="1" applyFill="1" applyBorder="1" applyAlignment="1" applyProtection="1">
      <alignment vertical="center"/>
      <protection locked="0"/>
    </xf>
    <xf numFmtId="177" fontId="0" fillId="12" borderId="227" xfId="13" applyNumberFormat="1" applyFont="1" applyFill="1" applyBorder="1" applyAlignment="1" applyProtection="1">
      <alignment vertical="center"/>
      <protection locked="0"/>
    </xf>
    <xf numFmtId="177" fontId="0" fillId="12" borderId="144" xfId="13" applyNumberFormat="1" applyFont="1" applyFill="1" applyBorder="1" applyAlignment="1" applyProtection="1">
      <alignment vertical="center"/>
      <protection locked="0"/>
    </xf>
    <xf numFmtId="177" fontId="0" fillId="12" borderId="203" xfId="13" applyNumberFormat="1" applyFont="1" applyFill="1" applyBorder="1" applyAlignment="1" applyProtection="1">
      <alignment vertical="center"/>
      <protection locked="0"/>
    </xf>
    <xf numFmtId="177" fontId="0" fillId="12" borderId="234" xfId="13" applyNumberFormat="1" applyFont="1" applyFill="1" applyBorder="1" applyAlignment="1" applyProtection="1">
      <alignment vertical="center"/>
      <protection locked="0"/>
    </xf>
    <xf numFmtId="177" fontId="0" fillId="12" borderId="213" xfId="13" applyNumberFormat="1" applyFont="1" applyFill="1" applyBorder="1" applyAlignment="1" applyProtection="1">
      <alignment vertical="center"/>
      <protection locked="0"/>
    </xf>
    <xf numFmtId="177" fontId="0" fillId="12" borderId="196" xfId="13" applyNumberFormat="1" applyFont="1" applyFill="1" applyBorder="1" applyAlignment="1" applyProtection="1">
      <alignment vertical="center"/>
      <protection locked="0"/>
    </xf>
    <xf numFmtId="177" fontId="0" fillId="12" borderId="228" xfId="13" applyNumberFormat="1" applyFont="1" applyFill="1" applyBorder="1" applyAlignment="1" applyProtection="1">
      <alignment vertical="center"/>
      <protection locked="0"/>
    </xf>
    <xf numFmtId="166" fontId="12" fillId="14" borderId="211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15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21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22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53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54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85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26" xfId="0" applyNumberFormat="1" applyFont="1" applyFill="1" applyBorder="1" applyAlignment="1" applyProtection="1">
      <alignment horizontal="center" vertical="center" wrapText="1"/>
      <protection locked="0"/>
    </xf>
    <xf numFmtId="178" fontId="13" fillId="35" borderId="207" xfId="16" applyNumberFormat="1" applyFill="1" applyBorder="1" applyAlignment="1" applyProtection="1">
      <alignment horizontal="center" vertical="center"/>
    </xf>
    <xf numFmtId="178" fontId="13" fillId="35" borderId="215" xfId="16" applyNumberFormat="1" applyFill="1" applyBorder="1" applyAlignment="1" applyProtection="1">
      <alignment horizontal="center" vertical="center"/>
    </xf>
    <xf numFmtId="178" fontId="13" fillId="35" borderId="214" xfId="16" applyNumberFormat="1" applyFill="1" applyBorder="1" applyAlignment="1" applyProtection="1">
      <alignment horizontal="center" vertical="center"/>
    </xf>
    <xf numFmtId="178" fontId="13" fillId="35" borderId="209" xfId="16" applyNumberFormat="1" applyFill="1" applyBorder="1" applyAlignment="1" applyProtection="1">
      <alignment horizontal="center" vertical="center"/>
    </xf>
    <xf numFmtId="178" fontId="13" fillId="35" borderId="211" xfId="16" applyNumberFormat="1" applyFill="1" applyBorder="1" applyAlignment="1" applyProtection="1">
      <alignment horizontal="center" vertical="center"/>
    </xf>
    <xf numFmtId="178" fontId="13" fillId="35" borderId="224" xfId="16" applyNumberFormat="1" applyFill="1" applyBorder="1" applyAlignment="1" applyProtection="1">
      <alignment horizontal="center" vertical="center"/>
    </xf>
    <xf numFmtId="178" fontId="13" fillId="35" borderId="238" xfId="16" applyNumberFormat="1" applyFill="1" applyBorder="1" applyAlignment="1" applyProtection="1">
      <alignment horizontal="center" vertical="center"/>
    </xf>
    <xf numFmtId="178" fontId="13" fillId="35" borderId="237" xfId="16" applyNumberFormat="1" applyFill="1" applyBorder="1" applyAlignment="1" applyProtection="1">
      <alignment horizontal="center" vertical="center"/>
    </xf>
    <xf numFmtId="178" fontId="13" fillId="35" borderId="235" xfId="16" applyNumberFormat="1" applyFill="1" applyBorder="1" applyAlignment="1" applyProtection="1">
      <alignment horizontal="center" vertical="center"/>
    </xf>
    <xf numFmtId="178" fontId="13" fillId="35" borderId="236" xfId="16" applyNumberFormat="1" applyFill="1" applyBorder="1" applyAlignment="1" applyProtection="1">
      <alignment horizontal="center" vertical="center"/>
    </xf>
    <xf numFmtId="178" fontId="13" fillId="35" borderId="239" xfId="16" applyNumberFormat="1" applyFill="1" applyBorder="1" applyAlignment="1" applyProtection="1">
      <alignment horizontal="center" vertical="center"/>
    </xf>
    <xf numFmtId="166" fontId="0" fillId="12" borderId="71" xfId="13" applyNumberFormat="1" applyFont="1" applyFill="1" applyBorder="1" applyAlignment="1" applyProtection="1">
      <alignment vertical="center"/>
      <protection locked="0"/>
    </xf>
    <xf numFmtId="0" fontId="0" fillId="12" borderId="78" xfId="0" applyFont="1" applyFill="1" applyBorder="1" applyAlignment="1" applyProtection="1">
      <alignment horizontal="left" vertical="center"/>
      <protection locked="0"/>
    </xf>
    <xf numFmtId="0" fontId="0" fillId="12" borderId="76" xfId="0" applyFont="1" applyFill="1" applyBorder="1" applyAlignment="1" applyProtection="1">
      <alignment horizontal="left" vertical="center"/>
      <protection locked="0"/>
    </xf>
    <xf numFmtId="166" fontId="0" fillId="12" borderId="77" xfId="13" applyNumberFormat="1" applyFont="1" applyFill="1" applyBorder="1" applyAlignment="1" applyProtection="1">
      <alignment vertical="center"/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166" fontId="0" fillId="12" borderId="116" xfId="13" applyNumberFormat="1" applyFont="1" applyFill="1" applyBorder="1" applyAlignment="1" applyProtection="1">
      <alignment vertical="center"/>
      <protection locked="0"/>
    </xf>
    <xf numFmtId="0" fontId="0" fillId="12" borderId="96" xfId="0" applyFont="1" applyFill="1" applyBorder="1" applyAlignment="1" applyProtection="1">
      <alignment horizontal="left" vertical="center"/>
      <protection locked="0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6" fontId="0" fillId="12" borderId="167" xfId="13" applyNumberFormat="1" applyFont="1" applyFill="1" applyBorder="1" applyAlignment="1" applyProtection="1">
      <alignment vertical="center"/>
      <protection locked="0"/>
    </xf>
    <xf numFmtId="0" fontId="0" fillId="12" borderId="168" xfId="0" applyFont="1" applyFill="1" applyBorder="1" applyAlignment="1" applyProtection="1">
      <alignment horizontal="left" vertical="center"/>
      <protection locked="0"/>
    </xf>
    <xf numFmtId="166" fontId="0" fillId="12" borderId="143" xfId="13" applyNumberFormat="1" applyFont="1" applyFill="1" applyBorder="1" applyAlignment="1" applyProtection="1">
      <alignment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118" xfId="0" applyFont="1" applyFill="1" applyBorder="1" applyAlignment="1" applyProtection="1">
      <alignment horizontal="left" vertical="center"/>
      <protection locked="0"/>
    </xf>
    <xf numFmtId="166" fontId="0" fillId="12" borderId="119" xfId="13" applyNumberFormat="1" applyFont="1" applyFill="1" applyBorder="1" applyAlignment="1" applyProtection="1">
      <alignment vertical="center"/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166" fontId="12" fillId="33" borderId="215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14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36" xfId="0" applyFont="1" applyFill="1" applyBorder="1" applyAlignment="1" applyProtection="1">
      <alignment horizontal="left" vertical="center"/>
      <protection locked="0"/>
    </xf>
    <xf numFmtId="0" fontId="0" fillId="12" borderId="131" xfId="0" applyFont="1" applyFill="1" applyBorder="1" applyAlignment="1" applyProtection="1">
      <alignment horizontal="left" vertical="center"/>
      <protection locked="0"/>
    </xf>
    <xf numFmtId="176" fontId="0" fillId="12" borderId="36" xfId="13" applyNumberFormat="1" applyFont="1" applyFill="1" applyBorder="1" applyAlignment="1" applyProtection="1">
      <alignment vertical="center"/>
      <protection locked="0"/>
    </xf>
    <xf numFmtId="0" fontId="0" fillId="12" borderId="133" xfId="0" applyFont="1" applyFill="1" applyBorder="1" applyAlignment="1" applyProtection="1">
      <alignment horizontal="left" vertical="center"/>
      <protection locked="0"/>
    </xf>
    <xf numFmtId="0" fontId="0" fillId="12" borderId="44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76" fontId="0" fillId="12" borderId="135" xfId="13" applyNumberFormat="1" applyFont="1" applyFill="1" applyBorder="1" applyAlignment="1" applyProtection="1">
      <alignment vertical="center"/>
      <protection locked="0"/>
    </xf>
    <xf numFmtId="176" fontId="0" fillId="12" borderId="136" xfId="13" applyNumberFormat="1" applyFont="1" applyFill="1" applyBorder="1" applyAlignment="1" applyProtection="1">
      <alignment vertical="center"/>
      <protection locked="0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0" fontId="0" fillId="12" borderId="117" xfId="0" applyFont="1" applyFill="1" applyBorder="1" applyAlignment="1" applyProtection="1">
      <alignment horizontal="left" vertical="center"/>
      <protection locked="0"/>
    </xf>
    <xf numFmtId="0" fontId="0" fillId="12" borderId="139" xfId="0" applyFont="1" applyFill="1" applyBorder="1" applyAlignment="1" applyProtection="1">
      <alignment horizontal="left" vertical="center"/>
      <protection locked="0"/>
    </xf>
    <xf numFmtId="176" fontId="0" fillId="12" borderId="117" xfId="13" applyNumberFormat="1" applyFont="1" applyFill="1" applyBorder="1" applyAlignment="1" applyProtection="1">
      <alignment vertical="center"/>
      <protection locked="0"/>
    </xf>
    <xf numFmtId="176" fontId="0" fillId="12" borderId="119" xfId="13" applyNumberFormat="1" applyFont="1" applyFill="1" applyBorder="1" applyAlignment="1" applyProtection="1">
      <alignment vertical="center"/>
      <protection locked="0"/>
    </xf>
    <xf numFmtId="166" fontId="0" fillId="12" borderId="81" xfId="13" applyNumberFormat="1" applyFont="1" applyFill="1" applyBorder="1" applyAlignment="1" applyProtection="1">
      <alignment vertical="center"/>
      <protection locked="0"/>
    </xf>
    <xf numFmtId="166" fontId="17" fillId="12" borderId="36" xfId="13" applyNumberFormat="1" applyFont="1" applyFill="1" applyBorder="1" applyAlignment="1" applyProtection="1">
      <alignment vertical="center"/>
      <protection locked="0"/>
    </xf>
    <xf numFmtId="174" fontId="17" fillId="12" borderId="71" xfId="12" applyNumberFormat="1" applyFont="1" applyFill="1" applyBorder="1" applyAlignment="1" applyProtection="1">
      <alignment vertical="center"/>
      <protection locked="0"/>
    </xf>
    <xf numFmtId="166" fontId="0" fillId="12" borderId="76" xfId="13" applyNumberFormat="1" applyFont="1" applyFill="1" applyBorder="1" applyAlignment="1" applyProtection="1">
      <alignment vertical="center"/>
      <protection locked="0"/>
    </xf>
    <xf numFmtId="166" fontId="17" fillId="12" borderId="44" xfId="13" applyNumberFormat="1" applyFont="1" applyFill="1" applyBorder="1" applyAlignment="1" applyProtection="1">
      <alignment vertical="center"/>
      <protection locked="0"/>
    </xf>
    <xf numFmtId="174" fontId="17" fillId="12" borderId="77" xfId="12" applyNumberFormat="1" applyFont="1" applyFill="1" applyBorder="1" applyAlignment="1" applyProtection="1">
      <alignment vertical="center"/>
      <protection locked="0"/>
    </xf>
    <xf numFmtId="166" fontId="0" fillId="12" borderId="82" xfId="13" applyNumberFormat="1" applyFont="1" applyFill="1" applyBorder="1" applyAlignment="1" applyProtection="1">
      <alignment vertical="center"/>
      <protection locked="0"/>
    </xf>
    <xf numFmtId="166" fontId="17" fillId="12" borderId="73" xfId="13" applyNumberFormat="1" applyFont="1" applyFill="1" applyBorder="1" applyAlignment="1" applyProtection="1">
      <alignment vertical="center"/>
      <protection locked="0"/>
    </xf>
    <xf numFmtId="174" fontId="17" fillId="12" borderId="74" xfId="12" applyNumberFormat="1" applyFont="1" applyFill="1" applyBorder="1" applyAlignment="1" applyProtection="1">
      <alignment vertical="center"/>
      <protection locked="0"/>
    </xf>
    <xf numFmtId="166" fontId="0" fillId="12" borderId="70" xfId="13" applyNumberFormat="1" applyFont="1" applyFill="1" applyBorder="1" applyAlignment="1" applyProtection="1">
      <alignment vertical="center"/>
      <protection locked="0"/>
    </xf>
    <xf numFmtId="166" fontId="0" fillId="12" borderId="72" xfId="13" applyNumberFormat="1" applyFont="1" applyFill="1" applyBorder="1" applyAlignment="1" applyProtection="1">
      <alignment vertical="center"/>
      <protection locked="0"/>
    </xf>
    <xf numFmtId="166" fontId="0" fillId="12" borderId="36" xfId="13" applyNumberFormat="1" applyFont="1" applyFill="1" applyBorder="1" applyAlignment="1" applyProtection="1">
      <alignment vertical="center"/>
      <protection locked="0"/>
    </xf>
    <xf numFmtId="166" fontId="0" fillId="12" borderId="44" xfId="13" applyNumberFormat="1" applyFont="1" applyFill="1" applyBorder="1" applyAlignment="1" applyProtection="1">
      <alignment vertical="center"/>
      <protection locked="0"/>
    </xf>
    <xf numFmtId="166" fontId="0" fillId="12" borderId="73" xfId="13" applyNumberFormat="1" applyFont="1" applyFill="1" applyBorder="1" applyAlignment="1" applyProtection="1">
      <alignment vertical="center"/>
      <protection locked="0"/>
    </xf>
    <xf numFmtId="166" fontId="0" fillId="12" borderId="39" xfId="13" applyNumberFormat="1" applyFont="1" applyFill="1" applyBorder="1" applyAlignment="1" applyProtection="1">
      <alignment vertical="center"/>
      <protection locked="0"/>
    </xf>
    <xf numFmtId="174" fontId="17" fillId="12" borderId="84" xfId="12" applyNumberFormat="1" applyFont="1" applyFill="1" applyBorder="1" applyAlignment="1" applyProtection="1">
      <alignment vertical="center"/>
      <protection locked="0"/>
    </xf>
    <xf numFmtId="167" fontId="13" fillId="0" borderId="0" xfId="16" applyFill="1" applyBorder="1" applyAlignment="1" applyProtection="1">
      <alignment horizontal="center" vertical="center"/>
    </xf>
    <xf numFmtId="166" fontId="13" fillId="12" borderId="160" xfId="13" applyNumberFormat="1" applyFont="1" applyFill="1" applyBorder="1" applyAlignment="1" applyProtection="1">
      <alignment vertical="center"/>
      <protection locked="0"/>
    </xf>
    <xf numFmtId="171" fontId="0" fillId="12" borderId="161" xfId="12" applyNumberFormat="1" applyFont="1" applyFill="1" applyBorder="1" applyAlignment="1" applyProtection="1">
      <alignment vertical="center"/>
      <protection locked="0"/>
    </xf>
    <xf numFmtId="166" fontId="13" fillId="0" borderId="284" xfId="13" applyNumberFormat="1" applyFont="1" applyFill="1" applyBorder="1" applyAlignment="1" applyProtection="1">
      <alignment vertical="center"/>
      <protection locked="0"/>
    </xf>
    <xf numFmtId="166" fontId="13" fillId="0" borderId="285" xfId="13" applyNumberFormat="1" applyFont="1" applyFill="1" applyBorder="1" applyAlignment="1" applyProtection="1">
      <alignment vertical="center"/>
      <protection locked="0"/>
    </xf>
    <xf numFmtId="166" fontId="13" fillId="0" borderId="170" xfId="13" applyNumberFormat="1" applyFont="1" applyFill="1" applyBorder="1" applyAlignment="1" applyProtection="1">
      <alignment vertical="center"/>
      <protection locked="0"/>
    </xf>
    <xf numFmtId="171" fontId="0" fillId="0" borderId="292" xfId="12" applyNumberFormat="1" applyFont="1" applyFill="1" applyBorder="1" applyAlignment="1" applyProtection="1">
      <alignment vertical="center"/>
      <protection locked="0"/>
    </xf>
    <xf numFmtId="171" fontId="0" fillId="0" borderId="285" xfId="12" applyNumberFormat="1" applyFont="1" applyFill="1" applyBorder="1" applyAlignment="1" applyProtection="1">
      <alignment vertical="center"/>
      <protection locked="0"/>
    </xf>
    <xf numFmtId="171" fontId="0" fillId="0" borderId="284" xfId="12" applyNumberFormat="1" applyFont="1" applyFill="1" applyBorder="1" applyAlignment="1" applyProtection="1">
      <alignment vertical="center"/>
      <protection locked="0"/>
    </xf>
    <xf numFmtId="171" fontId="0" fillId="0" borderId="295" xfId="12" applyNumberFormat="1" applyFont="1" applyFill="1" applyBorder="1" applyAlignment="1" applyProtection="1">
      <alignment vertical="center"/>
      <protection locked="0"/>
    </xf>
    <xf numFmtId="171" fontId="0" fillId="0" borderId="172" xfId="12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22" fillId="0" borderId="309" xfId="0" applyFont="1" applyFill="1" applyBorder="1" applyAlignment="1" applyProtection="1">
      <alignment horizontal="center" vertical="center"/>
    </xf>
    <xf numFmtId="166" fontId="12" fillId="43" borderId="53" xfId="0" applyNumberFormat="1" applyFont="1" applyFill="1" applyBorder="1" applyAlignment="1" applyProtection="1">
      <alignment horizontal="center" vertical="center" wrapText="1"/>
      <protection locked="0"/>
    </xf>
    <xf numFmtId="166" fontId="12" fillId="43" borderId="54" xfId="0" applyNumberFormat="1" applyFont="1" applyFill="1" applyBorder="1" applyAlignment="1" applyProtection="1">
      <alignment horizontal="center" vertical="center" wrapText="1"/>
      <protection locked="0"/>
    </xf>
    <xf numFmtId="166" fontId="12" fillId="43" borderId="285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84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85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78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61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6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0" applyFont="1" applyAlignment="1" applyProtection="1">
      <alignment horizontal="left" vertical="center"/>
    </xf>
    <xf numFmtId="0" fontId="20" fillId="0" borderId="0" xfId="20" applyAlignment="1" applyProtection="1">
      <alignment horizontal="left" vertical="center"/>
    </xf>
    <xf numFmtId="166" fontId="12" fillId="29" borderId="58" xfId="0" applyNumberFormat="1" applyFont="1" applyFill="1" applyBorder="1" applyAlignment="1" applyProtection="1">
      <alignment horizontal="center" vertical="center" wrapText="1"/>
      <protection locked="0"/>
    </xf>
    <xf numFmtId="166" fontId="12" fillId="29" borderId="59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60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30" xfId="0" applyNumberFormat="1" applyFont="1" applyFill="1" applyBorder="1" applyAlignment="1" applyProtection="1">
      <alignment horizontal="center" vertical="center" wrapText="1"/>
      <protection locked="0"/>
    </xf>
    <xf numFmtId="0" fontId="12" fillId="15" borderId="154" xfId="0" applyFont="1" applyFill="1" applyBorder="1" applyAlignment="1" applyProtection="1">
      <alignment horizontal="center" vertical="center" wrapText="1"/>
    </xf>
    <xf numFmtId="0" fontId="12" fillId="15" borderId="205" xfId="0" applyFont="1" applyFill="1" applyBorder="1" applyAlignment="1" applyProtection="1">
      <alignment horizontal="center" vertical="center" wrapText="1"/>
    </xf>
    <xf numFmtId="166" fontId="12" fillId="14" borderId="218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19" xfId="0" applyNumberFormat="1" applyFont="1" applyFill="1" applyBorder="1" applyAlignment="1" applyProtection="1">
      <alignment horizontal="center" vertical="center" wrapText="1"/>
      <protection locked="0"/>
    </xf>
    <xf numFmtId="166" fontId="12" fillId="29" borderId="280" xfId="0" applyNumberFormat="1" applyFont="1" applyFill="1" applyBorder="1" applyAlignment="1" applyProtection="1">
      <alignment horizontal="center" vertical="center" wrapText="1"/>
      <protection locked="0"/>
    </xf>
    <xf numFmtId="166" fontId="12" fillId="29" borderId="281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83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05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18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29" xfId="0" applyNumberFormat="1" applyFont="1" applyFill="1" applyBorder="1" applyAlignment="1" applyProtection="1">
      <alignment horizontal="center" vertical="center" wrapText="1"/>
      <protection locked="0"/>
    </xf>
    <xf numFmtId="166" fontId="12" fillId="14" borderId="230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07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65" xfId="0" applyFont="1" applyFill="1" applyBorder="1" applyAlignment="1" applyProtection="1">
      <alignment horizontal="center" vertical="center" wrapText="1"/>
    </xf>
    <xf numFmtId="0" fontId="21" fillId="0" borderId="148" xfId="0" applyFont="1" applyFill="1" applyBorder="1" applyAlignment="1" applyProtection="1">
      <alignment horizontal="center" vertical="center" wrapText="1"/>
    </xf>
    <xf numFmtId="0" fontId="21" fillId="0" borderId="108" xfId="0" applyFont="1" applyFill="1" applyBorder="1" applyAlignment="1" applyProtection="1">
      <alignment horizontal="center" vertical="center" wrapText="1"/>
    </xf>
    <xf numFmtId="166" fontId="23" fillId="32" borderId="162" xfId="0" applyNumberFormat="1" applyFont="1" applyFill="1" applyBorder="1" applyAlignment="1" applyProtection="1">
      <alignment horizontal="center" vertical="center" wrapText="1"/>
    </xf>
    <xf numFmtId="166" fontId="23" fillId="32" borderId="163" xfId="0" applyNumberFormat="1" applyFont="1" applyFill="1" applyBorder="1" applyAlignment="1" applyProtection="1">
      <alignment horizontal="center" vertical="center" wrapText="1"/>
    </xf>
    <xf numFmtId="166" fontId="23" fillId="32" borderId="164" xfId="0" applyNumberFormat="1" applyFont="1" applyFill="1" applyBorder="1" applyAlignment="1" applyProtection="1">
      <alignment horizontal="center" vertical="center" wrapText="1"/>
    </xf>
    <xf numFmtId="0" fontId="12" fillId="14" borderId="63" xfId="0" applyFont="1" applyFill="1" applyBorder="1" applyAlignment="1" applyProtection="1">
      <alignment horizontal="center" vertical="center" wrapText="1"/>
    </xf>
    <xf numFmtId="0" fontId="12" fillId="14" borderId="204" xfId="0" applyFont="1" applyFill="1" applyBorder="1" applyAlignment="1" applyProtection="1">
      <alignment horizontal="center" vertical="center" wrapText="1"/>
    </xf>
    <xf numFmtId="0" fontId="12" fillId="14" borderId="165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left" vertical="center" indent="2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166" fontId="21" fillId="14" borderId="58" xfId="0" applyNumberFormat="1" applyFont="1" applyFill="1" applyBorder="1" applyAlignment="1" applyProtection="1">
      <alignment horizontal="center" vertical="center" wrapText="1"/>
    </xf>
    <xf numFmtId="166" fontId="21" fillId="14" borderId="62" xfId="0" applyNumberFormat="1" applyFont="1" applyFill="1" applyBorder="1" applyAlignment="1" applyProtection="1">
      <alignment horizontal="center" vertical="center" wrapText="1"/>
    </xf>
    <xf numFmtId="166" fontId="21" fillId="14" borderId="59" xfId="0" applyNumberFormat="1" applyFont="1" applyFill="1" applyBorder="1" applyAlignment="1" applyProtection="1">
      <alignment horizontal="center" vertical="center" wrapText="1"/>
    </xf>
    <xf numFmtId="166" fontId="23" fillId="32" borderId="58" xfId="0" applyNumberFormat="1" applyFont="1" applyFill="1" applyBorder="1" applyAlignment="1" applyProtection="1">
      <alignment horizontal="center" vertical="center" wrapText="1"/>
    </xf>
    <xf numFmtId="166" fontId="23" fillId="32" borderId="62" xfId="0" applyNumberFormat="1" applyFont="1" applyFill="1" applyBorder="1" applyAlignment="1" applyProtection="1">
      <alignment horizontal="center" vertical="center" wrapText="1"/>
    </xf>
    <xf numFmtId="166" fontId="23" fillId="32" borderId="59" xfId="0" applyNumberFormat="1" applyFont="1" applyFill="1" applyBorder="1" applyAlignment="1" applyProtection="1">
      <alignment horizontal="center" vertical="center" wrapText="1"/>
    </xf>
    <xf numFmtId="0" fontId="12" fillId="15" borderId="98" xfId="0" applyFont="1" applyFill="1" applyBorder="1" applyAlignment="1" applyProtection="1">
      <alignment horizontal="center" vertical="center" wrapText="1"/>
    </xf>
    <xf numFmtId="0" fontId="12" fillId="15" borderId="206" xfId="0" applyFont="1" applyFill="1" applyBorder="1" applyAlignment="1" applyProtection="1">
      <alignment horizontal="center" vertical="center" wrapText="1"/>
    </xf>
    <xf numFmtId="0" fontId="12" fillId="15" borderId="100" xfId="0" applyFont="1" applyFill="1" applyBorder="1" applyAlignment="1" applyProtection="1">
      <alignment horizontal="center" vertical="center" wrapText="1"/>
    </xf>
    <xf numFmtId="0" fontId="12" fillId="14" borderId="128" xfId="0" applyFont="1" applyFill="1" applyBorder="1" applyAlignment="1" applyProtection="1">
      <alignment horizontal="center" vertical="center" wrapText="1"/>
    </xf>
    <xf numFmtId="0" fontId="12" fillId="14" borderId="99" xfId="0" applyFont="1" applyFill="1" applyBorder="1" applyAlignment="1" applyProtection="1">
      <alignment horizontal="center" vertical="center" wrapText="1"/>
    </xf>
    <xf numFmtId="0" fontId="12" fillId="15" borderId="232" xfId="0" applyFont="1" applyFill="1" applyBorder="1" applyAlignment="1" applyProtection="1">
      <alignment horizontal="center" vertical="center" wrapText="1"/>
    </xf>
    <xf numFmtId="0" fontId="12" fillId="15" borderId="14" xfId="0" applyFont="1" applyFill="1" applyBorder="1" applyAlignment="1" applyProtection="1">
      <alignment horizontal="center" vertical="center" wrapText="1"/>
    </xf>
    <xf numFmtId="0" fontId="12" fillId="15" borderId="202" xfId="0" applyFont="1" applyFill="1" applyBorder="1" applyAlignment="1" applyProtection="1">
      <alignment horizontal="center" vertical="center" wrapText="1"/>
    </xf>
    <xf numFmtId="0" fontId="31" fillId="40" borderId="142" xfId="0" applyFont="1" applyFill="1" applyBorder="1" applyAlignment="1" applyProtection="1">
      <alignment horizontal="center" vertical="center" wrapText="1"/>
    </xf>
    <xf numFmtId="0" fontId="31" fillId="40" borderId="132" xfId="0" applyFont="1" applyFill="1" applyBorder="1" applyAlignment="1" applyProtection="1">
      <alignment horizontal="center" vertical="center" wrapText="1"/>
    </xf>
    <xf numFmtId="0" fontId="31" fillId="40" borderId="138" xfId="0" applyFont="1" applyFill="1" applyBorder="1" applyAlignment="1" applyProtection="1">
      <alignment horizontal="center" vertical="center" wrapText="1"/>
    </xf>
    <xf numFmtId="166" fontId="22" fillId="16" borderId="62" xfId="0" applyNumberFormat="1" applyFont="1" applyFill="1" applyBorder="1" applyAlignment="1" applyProtection="1">
      <alignment horizontal="center" vertical="center" wrapText="1"/>
    </xf>
    <xf numFmtId="166" fontId="22" fillId="16" borderId="59" xfId="0" applyNumberFormat="1" applyFont="1" applyFill="1" applyBorder="1" applyAlignment="1" applyProtection="1">
      <alignment horizontal="center" vertical="center" wrapText="1"/>
    </xf>
    <xf numFmtId="0" fontId="22" fillId="13" borderId="30" xfId="0" applyFont="1" applyFill="1" applyBorder="1" applyAlignment="1" applyProtection="1">
      <alignment horizontal="center" vertical="center"/>
      <protection locked="0"/>
    </xf>
    <xf numFmtId="0" fontId="22" fillId="13" borderId="31" xfId="0" applyFont="1" applyFill="1" applyBorder="1" applyAlignment="1" applyProtection="1">
      <alignment horizontal="center" vertical="center"/>
      <protection locked="0"/>
    </xf>
    <xf numFmtId="166" fontId="12" fillId="16" borderId="208" xfId="0" applyNumberFormat="1" applyFont="1" applyFill="1" applyBorder="1" applyAlignment="1" applyProtection="1">
      <alignment horizontal="center" vertical="center" wrapText="1"/>
      <protection locked="0"/>
    </xf>
    <xf numFmtId="0" fontId="12" fillId="15" borderId="224" xfId="0" applyFont="1" applyFill="1" applyBorder="1" applyAlignment="1" applyProtection="1">
      <alignment horizontal="center" vertical="center" wrapText="1"/>
    </xf>
    <xf numFmtId="0" fontId="12" fillId="15" borderId="226" xfId="0" applyFont="1" applyFill="1" applyBorder="1" applyAlignment="1" applyProtection="1">
      <alignment horizontal="center" vertical="center" wrapText="1"/>
    </xf>
    <xf numFmtId="0" fontId="22" fillId="14" borderId="223" xfId="0" applyFont="1" applyFill="1" applyBorder="1" applyAlignment="1" applyProtection="1">
      <alignment horizontal="center" vertical="center"/>
    </xf>
    <xf numFmtId="0" fontId="22" fillId="14" borderId="225" xfId="0" applyFont="1" applyFill="1" applyBorder="1" applyAlignment="1" applyProtection="1">
      <alignment horizontal="center" vertical="center"/>
    </xf>
    <xf numFmtId="0" fontId="12" fillId="15" borderId="218" xfId="0" applyFont="1" applyFill="1" applyBorder="1" applyAlignment="1" applyProtection="1">
      <alignment horizontal="center" vertical="center" wrapText="1"/>
    </xf>
    <xf numFmtId="0" fontId="12" fillId="15" borderId="219" xfId="0" applyFont="1" applyFill="1" applyBorder="1" applyAlignment="1" applyProtection="1">
      <alignment horizontal="center" vertical="center" wrapText="1"/>
    </xf>
    <xf numFmtId="166" fontId="12" fillId="16" borderId="229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33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18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05" xfId="0" applyNumberFormat="1" applyFont="1" applyFill="1" applyBorder="1" applyAlignment="1" applyProtection="1">
      <alignment horizontal="center" vertical="center" wrapText="1"/>
      <protection locked="0"/>
    </xf>
    <xf numFmtId="0" fontId="22" fillId="14" borderId="216" xfId="0" applyFont="1" applyFill="1" applyBorder="1" applyAlignment="1" applyProtection="1">
      <alignment horizontal="center" vertical="center"/>
    </xf>
    <xf numFmtId="0" fontId="22" fillId="14" borderId="217" xfId="0" applyFont="1" applyFill="1" applyBorder="1" applyAlignment="1" applyProtection="1">
      <alignment horizontal="center" vertical="center"/>
    </xf>
    <xf numFmtId="0" fontId="31" fillId="0" borderId="166" xfId="0" applyFont="1" applyFill="1" applyBorder="1" applyAlignment="1" applyProtection="1">
      <alignment horizontal="center" vertical="center" wrapText="1"/>
    </xf>
    <xf numFmtId="0" fontId="31" fillId="0" borderId="56" xfId="0" applyFont="1" applyFill="1" applyBorder="1" applyAlignment="1" applyProtection="1">
      <alignment horizontal="center" vertical="center" wrapText="1"/>
    </xf>
    <xf numFmtId="0" fontId="31" fillId="0" borderId="169" xfId="0" applyFont="1" applyFill="1" applyBorder="1" applyAlignment="1" applyProtection="1">
      <alignment horizontal="center" vertical="center" wrapText="1"/>
    </xf>
    <xf numFmtId="0" fontId="12" fillId="15" borderId="60" xfId="0" applyFont="1" applyFill="1" applyBorder="1" applyAlignment="1" applyProtection="1">
      <alignment horizontal="center" vertical="center" wrapText="1"/>
    </xf>
    <xf numFmtId="0" fontId="12" fillId="15" borderId="61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12" fillId="15" borderId="58" xfId="0" applyFont="1" applyFill="1" applyBorder="1" applyAlignment="1" applyProtection="1">
      <alignment horizontal="center" vertical="center"/>
    </xf>
    <xf numFmtId="0" fontId="12" fillId="15" borderId="59" xfId="0" applyFont="1" applyFill="1" applyBorder="1" applyAlignment="1" applyProtection="1">
      <alignment horizontal="center" vertical="center"/>
    </xf>
    <xf numFmtId="0" fontId="12" fillId="14" borderId="48" xfId="0" applyFont="1" applyFill="1" applyBorder="1" applyAlignment="1" applyProtection="1">
      <alignment horizontal="center" vertical="center" wrapText="1"/>
    </xf>
    <xf numFmtId="0" fontId="12" fillId="14" borderId="53" xfId="0" applyFont="1" applyFill="1" applyBorder="1" applyAlignment="1" applyProtection="1">
      <alignment horizontal="center" vertical="center" wrapText="1"/>
    </xf>
    <xf numFmtId="0" fontId="12" fillId="14" borderId="51" xfId="0" applyFont="1" applyFill="1" applyBorder="1" applyAlignment="1" applyProtection="1">
      <alignment horizontal="center" vertical="center" wrapText="1"/>
    </xf>
    <xf numFmtId="0" fontId="12" fillId="14" borderId="50" xfId="0" applyFont="1" applyFill="1" applyBorder="1" applyAlignment="1" applyProtection="1">
      <alignment horizontal="center" vertical="center" wrapText="1"/>
    </xf>
    <xf numFmtId="0" fontId="12" fillId="14" borderId="54" xfId="0" applyFont="1" applyFill="1" applyBorder="1" applyAlignment="1" applyProtection="1">
      <alignment horizontal="center" vertical="center" wrapText="1"/>
    </xf>
    <xf numFmtId="0" fontId="12" fillId="14" borderId="52" xfId="0" applyFont="1" applyFill="1" applyBorder="1" applyAlignment="1" applyProtection="1">
      <alignment horizontal="center" vertical="center" wrapText="1"/>
    </xf>
    <xf numFmtId="0" fontId="12" fillId="15" borderId="62" xfId="0" applyFont="1" applyFill="1" applyBorder="1" applyAlignment="1" applyProtection="1">
      <alignment horizontal="center" vertical="center"/>
    </xf>
    <xf numFmtId="0" fontId="0" fillId="36" borderId="64" xfId="0" applyFont="1" applyFill="1" applyBorder="1" applyAlignment="1" applyProtection="1">
      <alignment horizontal="left" vertical="center" wrapText="1"/>
    </xf>
    <xf numFmtId="0" fontId="0" fillId="36" borderId="35" xfId="0" applyFont="1" applyFill="1" applyBorder="1" applyAlignment="1" applyProtection="1">
      <alignment horizontal="left" vertical="center" wrapText="1"/>
    </xf>
    <xf numFmtId="0" fontId="0" fillId="36" borderId="96" xfId="0" applyFont="1" applyFill="1" applyBorder="1" applyAlignment="1" applyProtection="1">
      <alignment horizontal="left" vertical="center" wrapText="1"/>
    </xf>
    <xf numFmtId="0" fontId="0" fillId="36" borderId="65" xfId="0" applyFont="1" applyFill="1" applyBorder="1" applyAlignment="1" applyProtection="1">
      <alignment horizontal="left" vertical="center" wrapText="1"/>
    </xf>
    <xf numFmtId="0" fontId="0" fillId="36" borderId="0" xfId="0" applyFont="1" applyFill="1" applyBorder="1" applyAlignment="1" applyProtection="1">
      <alignment horizontal="left" vertical="center" wrapText="1"/>
    </xf>
    <xf numFmtId="0" fontId="0" fillId="36" borderId="97" xfId="0" applyFont="1" applyFill="1" applyBorder="1" applyAlignment="1" applyProtection="1">
      <alignment horizontal="left" vertical="center" wrapText="1"/>
    </xf>
    <xf numFmtId="0" fontId="0" fillId="36" borderId="37" xfId="0" applyFont="1" applyFill="1" applyBorder="1" applyAlignment="1" applyProtection="1">
      <alignment horizontal="left" vertical="center" wrapText="1"/>
    </xf>
    <xf numFmtId="0" fontId="0" fillId="36" borderId="26" xfId="0" applyFont="1" applyFill="1" applyBorder="1" applyAlignment="1" applyProtection="1">
      <alignment horizontal="left" vertical="center" wrapText="1"/>
    </xf>
    <xf numFmtId="0" fontId="0" fillId="36" borderId="33" xfId="0" applyFont="1" applyFill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indent="2"/>
    </xf>
    <xf numFmtId="166" fontId="21" fillId="16" borderId="58" xfId="0" applyNumberFormat="1" applyFont="1" applyFill="1" applyBorder="1" applyAlignment="1" applyProtection="1">
      <alignment horizontal="center" vertical="center" wrapText="1"/>
    </xf>
    <xf numFmtId="166" fontId="21" fillId="16" borderId="62" xfId="0" applyNumberFormat="1" applyFont="1" applyFill="1" applyBorder="1" applyAlignment="1" applyProtection="1">
      <alignment horizontal="center" vertical="center" wrapText="1"/>
    </xf>
    <xf numFmtId="166" fontId="21" fillId="16" borderId="59" xfId="0" applyNumberFormat="1" applyFont="1" applyFill="1" applyBorder="1" applyAlignment="1" applyProtection="1">
      <alignment horizontal="center" vertical="center" wrapText="1"/>
    </xf>
    <xf numFmtId="166" fontId="12" fillId="29" borderId="207" xfId="0" applyNumberFormat="1" applyFont="1" applyFill="1" applyBorder="1" applyAlignment="1" applyProtection="1">
      <alignment horizontal="center" vertical="center" wrapText="1"/>
      <protection locked="0"/>
    </xf>
    <xf numFmtId="166" fontId="12" fillId="29" borderId="210" xfId="0" applyNumberFormat="1" applyFont="1" applyFill="1" applyBorder="1" applyAlignment="1" applyProtection="1">
      <alignment horizontal="center" vertical="center" wrapText="1"/>
      <protection locked="0"/>
    </xf>
    <xf numFmtId="0" fontId="12" fillId="15" borderId="109" xfId="0" applyFont="1" applyFill="1" applyBorder="1" applyAlignment="1" applyProtection="1">
      <alignment horizontal="center" vertical="center" wrapText="1"/>
    </xf>
    <xf numFmtId="0" fontId="12" fillId="15" borderId="128" xfId="0" applyFont="1" applyFill="1" applyBorder="1" applyAlignment="1" applyProtection="1">
      <alignment horizontal="center" vertical="center" wrapText="1"/>
    </xf>
    <xf numFmtId="0" fontId="12" fillId="15" borderId="110" xfId="0" applyFont="1" applyFill="1" applyBorder="1" applyAlignment="1" applyProtection="1">
      <alignment horizontal="center" vertical="center"/>
    </xf>
    <xf numFmtId="0" fontId="12" fillId="15" borderId="69" xfId="0" applyFont="1" applyFill="1" applyBorder="1" applyAlignment="1" applyProtection="1">
      <alignment horizontal="center" vertical="center"/>
    </xf>
    <xf numFmtId="0" fontId="12" fillId="15" borderId="110" xfId="0" applyFont="1" applyFill="1" applyBorder="1" applyAlignment="1" applyProtection="1">
      <alignment horizontal="center" vertical="center" wrapText="1"/>
    </xf>
    <xf numFmtId="0" fontId="12" fillId="15" borderId="69" xfId="0" applyFont="1" applyFill="1" applyBorder="1" applyAlignment="1" applyProtection="1">
      <alignment horizontal="center" vertical="center" wrapText="1"/>
    </xf>
    <xf numFmtId="0" fontId="21" fillId="15" borderId="104" xfId="0" applyFont="1" applyFill="1" applyBorder="1" applyAlignment="1" applyProtection="1">
      <alignment horizontal="center" vertical="center"/>
    </xf>
    <xf numFmtId="0" fontId="21" fillId="15" borderId="127" xfId="0" applyFont="1" applyFill="1" applyBorder="1" applyAlignment="1" applyProtection="1">
      <alignment horizontal="center" vertical="center"/>
    </xf>
    <xf numFmtId="0" fontId="21" fillId="15" borderId="105" xfId="0" applyFont="1" applyFill="1" applyBorder="1" applyAlignment="1" applyProtection="1">
      <alignment horizontal="center" vertical="center"/>
    </xf>
    <xf numFmtId="0" fontId="12" fillId="26" borderId="109" xfId="0" applyFont="1" applyFill="1" applyBorder="1" applyAlignment="1" applyProtection="1">
      <alignment horizontal="center" vertical="center" wrapText="1"/>
    </xf>
    <xf numFmtId="0" fontId="12" fillId="26" borderId="128" xfId="0" applyFont="1" applyFill="1" applyBorder="1" applyAlignment="1" applyProtection="1">
      <alignment horizontal="center" vertical="center" wrapText="1"/>
    </xf>
    <xf numFmtId="0" fontId="12" fillId="26" borderId="111" xfId="0" applyFont="1" applyFill="1" applyBorder="1" applyAlignment="1" applyProtection="1">
      <alignment horizontal="center" vertical="center" wrapText="1"/>
    </xf>
    <xf numFmtId="0" fontId="12" fillId="26" borderId="10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11" borderId="130" xfId="0" applyFont="1" applyFill="1" applyBorder="1" applyAlignment="1" applyProtection="1">
      <alignment horizontal="center" vertical="center" wrapText="1"/>
    </xf>
    <xf numFmtId="0" fontId="31" fillId="11" borderId="132" xfId="0" applyFont="1" applyFill="1" applyBorder="1" applyAlignment="1" applyProtection="1">
      <alignment horizontal="center" vertical="center" wrapText="1"/>
    </xf>
    <xf numFmtId="0" fontId="31" fillId="11" borderId="138" xfId="0" applyFont="1" applyFill="1" applyBorder="1" applyAlignment="1" applyProtection="1">
      <alignment horizontal="center" vertical="center" wrapText="1"/>
    </xf>
    <xf numFmtId="175" fontId="22" fillId="28" borderId="112" xfId="0" applyNumberFormat="1" applyFont="1" applyFill="1" applyBorder="1" applyAlignment="1" applyProtection="1">
      <alignment horizontal="right" vertical="center"/>
    </xf>
    <xf numFmtId="175" fontId="22" fillId="28" borderId="113" xfId="0" applyNumberFormat="1" applyFont="1" applyFill="1" applyBorder="1" applyAlignment="1" applyProtection="1">
      <alignment horizontal="right" vertical="center"/>
    </xf>
    <xf numFmtId="175" fontId="22" fillId="28" borderId="114" xfId="0" applyNumberFormat="1" applyFont="1" applyFill="1" applyBorder="1" applyAlignment="1" applyProtection="1">
      <alignment horizontal="right" vertical="center"/>
    </xf>
    <xf numFmtId="0" fontId="22" fillId="0" borderId="79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0" borderId="27" xfId="0" applyFont="1" applyFill="1" applyBorder="1" applyAlignment="1" applyProtection="1">
      <alignment horizontal="left" vertical="center"/>
      <protection locked="0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45" xfId="0" applyFont="1" applyFill="1" applyBorder="1" applyAlignment="1" applyProtection="1">
      <alignment horizontal="left" vertical="center"/>
      <protection locked="0"/>
    </xf>
    <xf numFmtId="0" fontId="0" fillId="0" borderId="85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29" fillId="0" borderId="89" xfId="0" applyFont="1" applyFill="1" applyBorder="1" applyAlignment="1" applyProtection="1">
      <alignment horizontal="left" vertical="center"/>
      <protection locked="0"/>
    </xf>
    <xf numFmtId="0" fontId="29" fillId="0" borderId="67" xfId="0" applyFont="1" applyFill="1" applyBorder="1" applyAlignment="1" applyProtection="1">
      <alignment horizontal="left" vertical="center"/>
      <protection locked="0"/>
    </xf>
    <xf numFmtId="0" fontId="29" fillId="0" borderId="68" xfId="0" applyFont="1" applyFill="1" applyBorder="1" applyAlignment="1" applyProtection="1">
      <alignment horizontal="left" vertical="center"/>
      <protection locked="0"/>
    </xf>
    <xf numFmtId="0" fontId="12" fillId="16" borderId="16" xfId="0" applyFont="1" applyFill="1" applyBorder="1" applyAlignment="1" applyProtection="1">
      <alignment horizontal="center" vertical="center"/>
    </xf>
    <xf numFmtId="0" fontId="12" fillId="16" borderId="23" xfId="0" applyFont="1" applyFill="1" applyBorder="1" applyAlignment="1" applyProtection="1">
      <alignment horizontal="center" vertical="center"/>
    </xf>
    <xf numFmtId="0" fontId="10" fillId="15" borderId="16" xfId="0" applyFont="1" applyFill="1" applyBorder="1" applyAlignment="1" applyProtection="1">
      <alignment horizontal="center" vertical="center"/>
    </xf>
    <xf numFmtId="0" fontId="10" fillId="15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6" borderId="6" xfId="0" applyFont="1" applyFill="1" applyBorder="1" applyAlignment="1" applyProtection="1">
      <alignment horizontal="center" vertical="center"/>
    </xf>
    <xf numFmtId="0" fontId="10" fillId="16" borderId="7" xfId="0" applyFont="1" applyFill="1" applyBorder="1" applyAlignment="1" applyProtection="1">
      <alignment horizontal="center" vertical="center"/>
    </xf>
    <xf numFmtId="0" fontId="10" fillId="15" borderId="16" xfId="0" applyFont="1" applyFill="1" applyBorder="1" applyAlignment="1" applyProtection="1">
      <alignment horizontal="center" vertical="center" wrapText="1"/>
    </xf>
    <xf numFmtId="0" fontId="10" fillId="15" borderId="23" xfId="0" applyFont="1" applyFill="1" applyBorder="1" applyAlignment="1" applyProtection="1">
      <alignment horizontal="center" vertical="center" wrapText="1"/>
    </xf>
    <xf numFmtId="164" fontId="12" fillId="17" borderId="16" xfId="13" applyFont="1" applyFill="1" applyBorder="1" applyAlignment="1" applyProtection="1">
      <alignment horizontal="center" vertical="center" wrapText="1"/>
    </xf>
    <xf numFmtId="164" fontId="12" fillId="17" borderId="9" xfId="13" applyFont="1" applyFill="1" applyBorder="1" applyAlignment="1" applyProtection="1">
      <alignment horizontal="center" vertical="center" wrapText="1"/>
    </xf>
    <xf numFmtId="0" fontId="10" fillId="14" borderId="16" xfId="0" applyFont="1" applyFill="1" applyBorder="1" applyAlignment="1" applyProtection="1">
      <alignment horizontal="center" vertical="center"/>
    </xf>
    <xf numFmtId="0" fontId="10" fillId="14" borderId="23" xfId="0" applyFont="1" applyFill="1" applyBorder="1" applyAlignment="1" applyProtection="1">
      <alignment horizontal="center" vertical="center"/>
    </xf>
    <xf numFmtId="0" fontId="31" fillId="0" borderId="46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1" fillId="0" borderId="150" xfId="0" applyFont="1" applyFill="1" applyBorder="1" applyAlignment="1" applyProtection="1">
      <alignment horizontal="center" vertical="top" wrapText="1"/>
    </xf>
    <xf numFmtId="0" fontId="10" fillId="16" borderId="28" xfId="0" applyFont="1" applyFill="1" applyBorder="1" applyAlignment="1" applyProtection="1">
      <alignment horizontal="left" vertical="center"/>
    </xf>
    <xf numFmtId="0" fontId="10" fillId="16" borderId="24" xfId="0" applyFont="1" applyFill="1" applyBorder="1" applyAlignment="1" applyProtection="1">
      <alignment horizontal="left" vertical="center"/>
    </xf>
    <xf numFmtId="0" fontId="10" fillId="16" borderId="29" xfId="0" applyFont="1" applyFill="1" applyBorder="1" applyAlignment="1" applyProtection="1">
      <alignment horizontal="left" vertical="center"/>
    </xf>
    <xf numFmtId="0" fontId="10" fillId="16" borderId="25" xfId="0" applyFont="1" applyFill="1" applyBorder="1" applyAlignment="1" applyProtection="1">
      <alignment horizontal="left" vertical="center"/>
    </xf>
    <xf numFmtId="0" fontId="10" fillId="16" borderId="10" xfId="0" applyFont="1" applyFill="1" applyBorder="1" applyAlignment="1" applyProtection="1">
      <alignment horizontal="left" vertical="center"/>
    </xf>
    <xf numFmtId="0" fontId="10" fillId="16" borderId="22" xfId="0" applyFont="1" applyFill="1" applyBorder="1" applyAlignment="1" applyProtection="1">
      <alignment horizontal="left" vertical="center"/>
    </xf>
    <xf numFmtId="166" fontId="12" fillId="33" borderId="282" xfId="0" applyNumberFormat="1" applyFont="1" applyFill="1" applyBorder="1" applyAlignment="1" applyProtection="1">
      <alignment horizontal="center" vertical="center" wrapText="1"/>
      <protection locked="0"/>
    </xf>
    <xf numFmtId="166" fontId="12" fillId="33" borderId="233" xfId="0" applyNumberFormat="1" applyFont="1" applyFill="1" applyBorder="1" applyAlignment="1" applyProtection="1">
      <alignment horizontal="center" vertical="center" wrapText="1"/>
      <protection locked="0"/>
    </xf>
    <xf numFmtId="166" fontId="12" fillId="38" borderId="280" xfId="0" applyNumberFormat="1" applyFont="1" applyFill="1" applyBorder="1" applyAlignment="1" applyProtection="1">
      <alignment horizontal="center" vertical="center" wrapText="1"/>
      <protection locked="0"/>
    </xf>
    <xf numFmtId="166" fontId="12" fillId="38" borderId="281" xfId="0" applyNumberFormat="1" applyFont="1" applyFill="1" applyBorder="1" applyAlignment="1" applyProtection="1">
      <alignment horizontal="center" vertical="center" wrapText="1"/>
      <protection locked="0"/>
    </xf>
    <xf numFmtId="166" fontId="12" fillId="43" borderId="283" xfId="0" applyNumberFormat="1" applyFont="1" applyFill="1" applyBorder="1" applyAlignment="1" applyProtection="1">
      <alignment horizontal="center" vertical="center" wrapText="1"/>
      <protection locked="0"/>
    </xf>
    <xf numFmtId="166" fontId="12" fillId="43" borderId="205" xfId="0" applyNumberFormat="1" applyFont="1" applyFill="1" applyBorder="1" applyAlignment="1" applyProtection="1">
      <alignment horizontal="center" vertical="center" wrapText="1"/>
      <protection locked="0"/>
    </xf>
    <xf numFmtId="166" fontId="12" fillId="43" borderId="218" xfId="0" applyNumberFormat="1" applyFont="1" applyFill="1" applyBorder="1" applyAlignment="1" applyProtection="1">
      <alignment horizontal="center" vertical="center" wrapText="1"/>
      <protection locked="0"/>
    </xf>
    <xf numFmtId="166" fontId="0" fillId="45" borderId="121" xfId="13" applyNumberFormat="1" applyFont="1" applyFill="1" applyBorder="1" applyAlignment="1" applyProtection="1">
      <alignment horizontal="right" vertical="center"/>
    </xf>
    <xf numFmtId="166" fontId="0" fillId="45" borderId="159" xfId="13" applyNumberFormat="1" applyFont="1" applyFill="1" applyBorder="1" applyAlignment="1" applyProtection="1">
      <alignment horizontal="right" vertical="center"/>
    </xf>
    <xf numFmtId="0" fontId="0" fillId="0" borderId="172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166" fontId="12" fillId="14" borderId="50" xfId="0" applyNumberFormat="1" applyFont="1" applyFill="1" applyBorder="1" applyAlignment="1" applyProtection="1">
      <alignment horizontal="center" vertical="center"/>
    </xf>
    <xf numFmtId="166" fontId="12" fillId="14" borderId="290" xfId="0" applyNumberFormat="1" applyFont="1" applyFill="1" applyBorder="1" applyAlignment="1" applyProtection="1">
      <alignment horizontal="center" vertical="center"/>
    </xf>
    <xf numFmtId="166" fontId="12" fillId="14" borderId="179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 indent="2"/>
    </xf>
    <xf numFmtId="166" fontId="30" fillId="37" borderId="55" xfId="0" applyNumberFormat="1" applyFont="1" applyFill="1" applyBorder="1" applyAlignment="1" applyProtection="1">
      <alignment horizontal="center" vertical="center" wrapText="1"/>
    </xf>
    <xf numFmtId="166" fontId="30" fillId="37" borderId="9" xfId="0" applyNumberFormat="1" applyFont="1" applyFill="1" applyBorder="1" applyAlignment="1" applyProtection="1">
      <alignment horizontal="center" vertical="center" wrapText="1"/>
    </xf>
    <xf numFmtId="166" fontId="30" fillId="37" borderId="189" xfId="0" applyNumberFormat="1" applyFont="1" applyFill="1" applyBorder="1" applyAlignment="1" applyProtection="1">
      <alignment horizontal="center" vertical="center" wrapText="1"/>
    </xf>
    <xf numFmtId="166" fontId="22" fillId="44" borderId="58" xfId="0" applyNumberFormat="1" applyFont="1" applyFill="1" applyBorder="1" applyAlignment="1" applyProtection="1">
      <alignment horizontal="center" vertical="center" wrapText="1"/>
    </xf>
    <xf numFmtId="166" fontId="22" fillId="44" borderId="62" xfId="0" applyNumberFormat="1" applyFont="1" applyFill="1" applyBorder="1" applyAlignment="1" applyProtection="1">
      <alignment horizontal="center" vertical="center" wrapText="1"/>
    </xf>
    <xf numFmtId="166" fontId="22" fillId="44" borderId="59" xfId="0" applyNumberFormat="1" applyFont="1" applyFill="1" applyBorder="1" applyAlignment="1" applyProtection="1">
      <alignment horizontal="center" vertical="center" wrapText="1"/>
    </xf>
    <xf numFmtId="166" fontId="23" fillId="32" borderId="156" xfId="0" applyNumberFormat="1" applyFont="1" applyFill="1" applyBorder="1" applyAlignment="1" applyProtection="1">
      <alignment horizontal="center" vertical="center" wrapText="1"/>
    </xf>
    <xf numFmtId="166" fontId="23" fillId="32" borderId="157" xfId="0" applyNumberFormat="1" applyFont="1" applyFill="1" applyBorder="1" applyAlignment="1" applyProtection="1">
      <alignment horizontal="center" vertical="center" wrapText="1"/>
    </xf>
    <xf numFmtId="166" fontId="23" fillId="32" borderId="154" xfId="0" applyNumberFormat="1" applyFont="1" applyFill="1" applyBorder="1" applyAlignment="1" applyProtection="1">
      <alignment horizontal="center" vertical="center" wrapText="1"/>
    </xf>
    <xf numFmtId="0" fontId="12" fillId="14" borderId="177" xfId="0" applyFont="1" applyFill="1" applyBorder="1" applyAlignment="1" applyProtection="1">
      <alignment horizontal="center" vertical="center" wrapText="1"/>
    </xf>
    <xf numFmtId="0" fontId="12" fillId="14" borderId="49" xfId="0" applyFont="1" applyFill="1" applyBorder="1" applyAlignment="1" applyProtection="1">
      <alignment horizontal="center" vertical="center" wrapText="1"/>
    </xf>
    <xf numFmtId="0" fontId="12" fillId="14" borderId="9" xfId="0" applyFont="1" applyFill="1" applyBorder="1" applyAlignment="1" applyProtection="1">
      <alignment horizontal="center" vertical="center" wrapText="1"/>
    </xf>
    <xf numFmtId="0" fontId="12" fillId="14" borderId="172" xfId="0" applyFont="1" applyFill="1" applyBorder="1" applyAlignment="1" applyProtection="1">
      <alignment horizontal="center" vertical="center" wrapText="1"/>
    </xf>
    <xf numFmtId="166" fontId="30" fillId="32" borderId="95" xfId="0" applyNumberFormat="1" applyFont="1" applyFill="1" applyBorder="1" applyAlignment="1" applyProtection="1">
      <alignment horizontal="center" vertical="center" wrapText="1"/>
    </xf>
    <xf numFmtId="166" fontId="30" fillId="32" borderId="2" xfId="0" applyNumberFormat="1" applyFont="1" applyFill="1" applyBorder="1" applyAlignment="1" applyProtection="1">
      <alignment horizontal="center" vertical="center" wrapText="1"/>
    </xf>
    <xf numFmtId="166" fontId="30" fillId="32" borderId="38" xfId="0" applyNumberFormat="1" applyFont="1" applyFill="1" applyBorder="1" applyAlignment="1" applyProtection="1">
      <alignment horizontal="center" vertical="center" wrapText="1"/>
    </xf>
    <xf numFmtId="166" fontId="30" fillId="32" borderId="55" xfId="0" applyNumberFormat="1" applyFont="1" applyFill="1" applyBorder="1" applyAlignment="1" applyProtection="1">
      <alignment horizontal="center" vertical="center" wrapText="1"/>
    </xf>
    <xf numFmtId="166" fontId="30" fillId="32" borderId="9" xfId="0" applyNumberFormat="1" applyFont="1" applyFill="1" applyBorder="1" applyAlignment="1" applyProtection="1">
      <alignment horizontal="center" vertical="center" wrapText="1"/>
    </xf>
    <xf numFmtId="166" fontId="30" fillId="32" borderId="32" xfId="0" applyNumberFormat="1" applyFont="1" applyFill="1" applyBorder="1" applyAlignment="1" applyProtection="1">
      <alignment horizontal="center" vertical="center" wrapText="1"/>
    </xf>
    <xf numFmtId="166" fontId="30" fillId="32" borderId="154" xfId="0" applyNumberFormat="1" applyFont="1" applyFill="1" applyBorder="1" applyAlignment="1" applyProtection="1">
      <alignment horizontal="center" vertical="center" wrapText="1"/>
    </xf>
    <xf numFmtId="166" fontId="30" fillId="32" borderId="155" xfId="0" applyNumberFormat="1" applyFont="1" applyFill="1" applyBorder="1" applyAlignment="1" applyProtection="1">
      <alignment horizontal="center" vertical="center" wrapText="1"/>
    </xf>
    <xf numFmtId="166" fontId="21" fillId="30" borderId="187" xfId="0" applyNumberFormat="1" applyFont="1" applyFill="1" applyBorder="1" applyAlignment="1" applyProtection="1">
      <alignment horizontal="center" vertical="center"/>
    </xf>
    <xf numFmtId="166" fontId="21" fillId="30" borderId="184" xfId="0" applyNumberFormat="1" applyFont="1" applyFill="1" applyBorder="1" applyAlignment="1" applyProtection="1">
      <alignment horizontal="center" vertical="center"/>
    </xf>
    <xf numFmtId="0" fontId="31" fillId="0" borderId="185" xfId="0" applyFont="1" applyFill="1" applyBorder="1" applyAlignment="1" applyProtection="1">
      <alignment horizontal="center" vertical="center" wrapText="1"/>
    </xf>
    <xf numFmtId="0" fontId="31" fillId="0" borderId="186" xfId="0" applyFont="1" applyFill="1" applyBorder="1" applyAlignment="1" applyProtection="1">
      <alignment horizontal="center" vertical="center" wrapText="1"/>
    </xf>
    <xf numFmtId="166" fontId="12" fillId="16" borderId="259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60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7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07" xfId="0" applyFont="1" applyFill="1" applyBorder="1" applyAlignment="1" applyProtection="1">
      <alignment horizontal="center" vertical="center"/>
    </xf>
    <xf numFmtId="0" fontId="22" fillId="0" borderId="308" xfId="0" applyFont="1" applyFill="1" applyBorder="1" applyAlignment="1" applyProtection="1">
      <alignment horizontal="center" vertical="center"/>
    </xf>
    <xf numFmtId="166" fontId="12" fillId="16" borderId="283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7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65" xfId="0" applyFont="1" applyFill="1" applyBorder="1" applyAlignment="1" applyProtection="1">
      <alignment horizontal="center" vertical="center" wrapText="1"/>
    </xf>
    <xf numFmtId="0" fontId="31" fillId="0" borderId="148" xfId="0" applyFont="1" applyFill="1" applyBorder="1" applyAlignment="1" applyProtection="1">
      <alignment horizontal="center" vertical="center" wrapText="1"/>
    </xf>
    <xf numFmtId="0" fontId="31" fillId="0" borderId="108" xfId="0" applyFont="1" applyFill="1" applyBorder="1" applyAlignment="1" applyProtection="1">
      <alignment horizontal="center" vertical="center" wrapText="1"/>
    </xf>
    <xf numFmtId="0" fontId="12" fillId="14" borderId="90" xfId="0" applyFont="1" applyFill="1" applyBorder="1" applyAlignment="1" applyProtection="1">
      <alignment horizontal="center" vertical="center" wrapText="1"/>
    </xf>
    <xf numFmtId="0" fontId="12" fillId="14" borderId="92" xfId="0" applyFont="1" applyFill="1" applyBorder="1" applyAlignment="1" applyProtection="1">
      <alignment horizontal="center" vertical="center" wrapText="1"/>
    </xf>
    <xf numFmtId="0" fontId="12" fillId="14" borderId="107" xfId="0" applyFont="1" applyFill="1" applyBorder="1" applyAlignment="1" applyProtection="1">
      <alignment horizontal="center" vertical="center" wrapText="1"/>
    </xf>
    <xf numFmtId="0" fontId="12" fillId="14" borderId="91" xfId="0" applyFont="1" applyFill="1" applyBorder="1" applyAlignment="1" applyProtection="1">
      <alignment horizontal="center" vertical="center" wrapText="1"/>
    </xf>
    <xf numFmtId="0" fontId="22" fillId="15" borderId="193" xfId="0" applyFont="1" applyFill="1" applyBorder="1" applyAlignment="1" applyProtection="1">
      <alignment horizontal="center" vertical="center"/>
    </xf>
    <xf numFmtId="0" fontId="22" fillId="15" borderId="194" xfId="0" applyFont="1" applyFill="1" applyBorder="1" applyAlignment="1" applyProtection="1">
      <alignment horizontal="center" vertical="center"/>
    </xf>
    <xf numFmtId="0" fontId="22" fillId="15" borderId="195" xfId="0" applyFont="1" applyFill="1" applyBorder="1" applyAlignment="1" applyProtection="1">
      <alignment horizontal="center" vertical="center"/>
    </xf>
    <xf numFmtId="166" fontId="22" fillId="16" borderId="58" xfId="0" applyNumberFormat="1" applyFont="1" applyFill="1" applyBorder="1" applyAlignment="1" applyProtection="1">
      <alignment horizontal="center" vertical="center" wrapText="1"/>
    </xf>
    <xf numFmtId="0" fontId="22" fillId="15" borderId="62" xfId="0" applyFont="1" applyFill="1" applyBorder="1" applyAlignment="1" applyProtection="1">
      <alignment horizontal="center" vertical="center"/>
    </xf>
    <xf numFmtId="0" fontId="22" fillId="15" borderId="59" xfId="0" applyFont="1" applyFill="1" applyBorder="1" applyAlignment="1" applyProtection="1">
      <alignment horizontal="center" vertical="center"/>
    </xf>
    <xf numFmtId="166" fontId="12" fillId="16" borderId="280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81" xfId="0" applyNumberFormat="1" applyFont="1" applyFill="1" applyBorder="1" applyAlignment="1" applyProtection="1">
      <alignment horizontal="center" vertical="center" wrapText="1"/>
      <protection locked="0"/>
    </xf>
    <xf numFmtId="166" fontId="12" fillId="16" borderId="28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ipervínculo" xfId="20" builtinId="8"/>
    <cellStyle name="Millares" xfId="12" builtinId="3"/>
    <cellStyle name="Moneda" xfId="13" builtinId="4"/>
    <cellStyle name="Neutral" xfId="14" builtinId="28" customBuiltin="1"/>
    <cellStyle name="Normal" xfId="0" builtinId="0"/>
    <cellStyle name="Note" xfId="15"/>
    <cellStyle name="Porcentaje" xfId="16" builtinId="5"/>
    <cellStyle name="Status" xfId="17"/>
    <cellStyle name="Text" xfId="18"/>
    <cellStyle name="Warning" xfId="19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97CC"/>
      <color rgb="FF8FE2FF"/>
      <color rgb="FF0000CC"/>
      <color rgb="FFFFFF66"/>
      <color rgb="FF00A249"/>
      <color rgb="FFCCFFCC"/>
      <color rgb="FF000099"/>
      <color rgb="FFCC0000"/>
      <color rgb="FFFF0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A) Reajuste Tarifas y Ocupaci&#243;n'!W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021BD61-AE97-42D2-A54A-4D4DC75BA4B1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11</xdr:col>
      <xdr:colOff>170476</xdr:colOff>
      <xdr:row>67</xdr:row>
      <xdr:rowOff>63689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006BE55-D47A-4925-8D31-D69393CBBABF}"/>
            </a:ext>
          </a:extLst>
        </xdr:cNvPr>
        <xdr:cNvGrpSpPr/>
      </xdr:nvGrpSpPr>
      <xdr:grpSpPr>
        <a:xfrm>
          <a:off x="781050" y="1200150"/>
          <a:ext cx="7980976" cy="10350689"/>
          <a:chOff x="762000" y="1166813"/>
          <a:chExt cx="7790476" cy="10064939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45DABEEB-93FC-4EB0-919A-5422A6CB09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62000" y="1166813"/>
            <a:ext cx="7790476" cy="5276190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3CCF25E2-1146-40A1-83A7-9875BC458E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2000" y="6346038"/>
            <a:ext cx="7771428" cy="4885714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0</xdr:colOff>
      <xdr:row>7</xdr:row>
      <xdr:rowOff>0</xdr:rowOff>
    </xdr:from>
    <xdr:to>
      <xdr:col>22</xdr:col>
      <xdr:colOff>160952</xdr:colOff>
      <xdr:row>67</xdr:row>
      <xdr:rowOff>51773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2F48F8FA-A3EC-4CC5-9E28-88E512D69E4C}"/>
            </a:ext>
          </a:extLst>
        </xdr:cNvPr>
        <xdr:cNvGrpSpPr/>
      </xdr:nvGrpSpPr>
      <xdr:grpSpPr>
        <a:xfrm>
          <a:off x="9372600" y="1200150"/>
          <a:ext cx="7971452" cy="10338773"/>
          <a:chOff x="9144000" y="1166813"/>
          <a:chExt cx="7780952" cy="100530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F25C426-9E35-4176-BF54-050D278FB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144000" y="1166813"/>
            <a:ext cx="7780952" cy="5123809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A0F56A2E-C8E8-4793-AFCC-FDC182B6E5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144000" y="6286503"/>
            <a:ext cx="7771428" cy="493333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170476</xdr:colOff>
      <xdr:row>129</xdr:row>
      <xdr:rowOff>4127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845FD2C3-B46E-4270-87DE-C7A6EAC421E4}"/>
            </a:ext>
          </a:extLst>
        </xdr:cNvPr>
        <xdr:cNvGrpSpPr/>
      </xdr:nvGrpSpPr>
      <xdr:grpSpPr>
        <a:xfrm>
          <a:off x="781050" y="11830050"/>
          <a:ext cx="7980976" cy="10291127"/>
          <a:chOff x="762000" y="11501438"/>
          <a:chExt cx="7790476" cy="1000537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6DF0FCA6-65DA-48AA-A84F-8DFECAD703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62000" y="11501438"/>
            <a:ext cx="7790476" cy="496190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134552C-BF71-4D06-A027-A237172D8E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16383006"/>
            <a:ext cx="7790476" cy="512380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984DD-F5AD-46F8-9388-22E7E6A90D4F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  <a:ex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2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410765</xdr:colOff>
      <xdr:row>34</xdr:row>
      <xdr:rowOff>160735</xdr:rowOff>
    </xdr:from>
    <xdr:to>
      <xdr:col>17</xdr:col>
      <xdr:colOff>29766</xdr:colOff>
      <xdr:row>39</xdr:row>
      <xdr:rowOff>41673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A0BA66C7-A2BF-44EA-BB4C-5875E6E81E95}"/>
            </a:ext>
          </a:extLst>
        </xdr:cNvPr>
        <xdr:cNvSpPr/>
      </xdr:nvSpPr>
      <xdr:spPr bwMode="auto">
        <a:xfrm rot="5400000">
          <a:off x="23991094" y="6786563"/>
          <a:ext cx="916781" cy="381001"/>
        </a:xfrm>
        <a:prstGeom prst="rightArrow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52"/>
  <sheetViews>
    <sheetView showGridLines="0" tabSelected="1" zoomScale="80" zoomScaleNormal="80" workbookViewId="0">
      <selection activeCell="J1" sqref="J1"/>
    </sheetView>
  </sheetViews>
  <sheetFormatPr baseColWidth="10" defaultColWidth="11.44140625" defaultRowHeight="13.2" x14ac:dyDescent="0.25"/>
  <cols>
    <col min="1" max="16384" width="11.44140625" style="258"/>
  </cols>
  <sheetData>
    <row r="1" spans="3:10" x14ac:dyDescent="0.25">
      <c r="J1" s="257" t="s">
        <v>156</v>
      </c>
    </row>
    <row r="2" spans="3:10" x14ac:dyDescent="0.25">
      <c r="J2" s="257" t="s">
        <v>84</v>
      </c>
    </row>
    <row r="3" spans="3:10" x14ac:dyDescent="0.25">
      <c r="J3" s="257"/>
    </row>
    <row r="5" spans="3:10" x14ac:dyDescent="0.25">
      <c r="C5" s="259"/>
      <c r="D5" s="259"/>
      <c r="E5" s="259"/>
      <c r="F5" s="259"/>
      <c r="G5" s="259"/>
      <c r="H5" s="259"/>
      <c r="I5" s="259"/>
      <c r="J5" s="259"/>
    </row>
    <row r="6" spans="3:10" x14ac:dyDescent="0.25">
      <c r="C6" s="259"/>
      <c r="D6" s="259"/>
      <c r="E6" s="259"/>
      <c r="F6" s="259"/>
      <c r="G6" s="259"/>
      <c r="H6" s="259"/>
      <c r="I6" s="259"/>
      <c r="J6" s="259"/>
    </row>
    <row r="7" spans="3:10" x14ac:dyDescent="0.25">
      <c r="C7" s="259"/>
      <c r="D7" s="259"/>
      <c r="E7" s="259"/>
      <c r="F7" s="259"/>
      <c r="G7" s="259"/>
      <c r="H7" s="259"/>
      <c r="I7" s="259"/>
      <c r="J7" s="259"/>
    </row>
    <row r="8" spans="3:10" x14ac:dyDescent="0.25">
      <c r="C8" s="259"/>
      <c r="D8" s="259"/>
      <c r="E8" s="259"/>
      <c r="F8" s="259"/>
      <c r="G8" s="259"/>
      <c r="H8" s="259"/>
      <c r="I8" s="259"/>
      <c r="J8" s="259"/>
    </row>
    <row r="9" spans="3:10" x14ac:dyDescent="0.25">
      <c r="C9" s="259"/>
      <c r="D9" s="259"/>
      <c r="E9" s="259"/>
      <c r="F9" s="259"/>
      <c r="G9" s="259"/>
      <c r="H9" s="259"/>
      <c r="I9" s="259"/>
      <c r="J9" s="259"/>
    </row>
    <row r="10" spans="3:10" x14ac:dyDescent="0.25">
      <c r="C10" s="259"/>
      <c r="D10" s="259"/>
      <c r="E10" s="259"/>
      <c r="F10" s="259"/>
      <c r="G10" s="259"/>
      <c r="H10" s="259"/>
      <c r="I10" s="259"/>
      <c r="J10" s="259"/>
    </row>
    <row r="11" spans="3:10" x14ac:dyDescent="0.25">
      <c r="C11" s="259"/>
      <c r="D11" s="259"/>
      <c r="E11" s="259"/>
      <c r="F11" s="259"/>
      <c r="G11" s="259"/>
      <c r="H11" s="259"/>
      <c r="I11" s="259"/>
      <c r="J11" s="259"/>
    </row>
    <row r="12" spans="3:10" x14ac:dyDescent="0.25">
      <c r="C12" s="259"/>
      <c r="D12" s="259"/>
      <c r="E12" s="259"/>
      <c r="F12" s="259"/>
      <c r="G12" s="259"/>
      <c r="H12" s="259"/>
      <c r="I12" s="259"/>
      <c r="J12" s="259"/>
    </row>
    <row r="13" spans="3:10" x14ac:dyDescent="0.25">
      <c r="C13" s="259"/>
      <c r="D13" s="259"/>
      <c r="E13" s="259"/>
      <c r="F13" s="259"/>
      <c r="G13" s="259"/>
      <c r="H13" s="259"/>
      <c r="I13" s="259"/>
      <c r="J13" s="259"/>
    </row>
    <row r="14" spans="3:10" x14ac:dyDescent="0.25">
      <c r="C14" s="259"/>
      <c r="D14" s="259"/>
      <c r="E14" s="259"/>
      <c r="F14" s="259"/>
      <c r="G14" s="259"/>
      <c r="H14" s="259"/>
      <c r="I14" s="259"/>
      <c r="J14" s="259"/>
    </row>
    <row r="15" spans="3:10" x14ac:dyDescent="0.25">
      <c r="C15" s="259"/>
      <c r="D15" s="259"/>
      <c r="E15" s="259"/>
      <c r="F15" s="259"/>
      <c r="G15" s="259"/>
      <c r="H15" s="259"/>
      <c r="I15" s="259"/>
      <c r="J15" s="259"/>
    </row>
    <row r="16" spans="3:10" x14ac:dyDescent="0.25">
      <c r="C16" s="259"/>
      <c r="D16" s="259"/>
      <c r="E16" s="259"/>
      <c r="F16" s="259"/>
      <c r="G16" s="259"/>
      <c r="H16" s="259"/>
      <c r="I16" s="259"/>
      <c r="J16" s="259"/>
    </row>
    <row r="17" spans="3:10" x14ac:dyDescent="0.25">
      <c r="C17" s="259"/>
      <c r="D17" s="259"/>
      <c r="E17" s="259"/>
      <c r="F17" s="259"/>
      <c r="G17" s="259"/>
      <c r="H17" s="259"/>
      <c r="I17" s="259"/>
      <c r="J17" s="259"/>
    </row>
    <row r="18" spans="3:10" x14ac:dyDescent="0.25">
      <c r="C18" s="259"/>
      <c r="D18" s="259"/>
      <c r="E18" s="259"/>
      <c r="F18" s="259"/>
      <c r="G18" s="259"/>
      <c r="H18" s="259"/>
      <c r="I18" s="259"/>
      <c r="J18" s="259"/>
    </row>
    <row r="19" spans="3:10" x14ac:dyDescent="0.25">
      <c r="C19" s="259"/>
      <c r="D19" s="259"/>
      <c r="E19" s="259"/>
      <c r="F19" s="259"/>
      <c r="G19" s="259"/>
      <c r="H19" s="259"/>
      <c r="I19" s="259"/>
      <c r="J19" s="259"/>
    </row>
    <row r="20" spans="3:10" x14ac:dyDescent="0.25">
      <c r="C20" s="259"/>
      <c r="D20" s="259"/>
      <c r="E20" s="259"/>
      <c r="F20" s="259"/>
      <c r="G20" s="259"/>
      <c r="H20" s="259"/>
      <c r="I20" s="259"/>
      <c r="J20" s="259"/>
    </row>
    <row r="21" spans="3:10" x14ac:dyDescent="0.25">
      <c r="C21" s="259"/>
      <c r="D21" s="259"/>
      <c r="E21" s="259"/>
      <c r="F21" s="259"/>
      <c r="G21" s="259"/>
      <c r="H21" s="259"/>
      <c r="I21" s="259"/>
      <c r="J21" s="259"/>
    </row>
    <row r="22" spans="3:10" x14ac:dyDescent="0.25">
      <c r="C22" s="259"/>
      <c r="D22" s="259"/>
      <c r="E22" s="259"/>
      <c r="F22" s="259"/>
      <c r="G22" s="259"/>
      <c r="H22" s="259"/>
      <c r="I22" s="259"/>
      <c r="J22" s="259"/>
    </row>
    <row r="23" spans="3:10" x14ac:dyDescent="0.25">
      <c r="C23" s="259"/>
      <c r="D23" s="259"/>
      <c r="E23" s="259"/>
      <c r="F23" s="259"/>
      <c r="G23" s="259"/>
      <c r="H23" s="259"/>
      <c r="I23" s="259"/>
      <c r="J23" s="259"/>
    </row>
    <row r="24" spans="3:10" x14ac:dyDescent="0.25">
      <c r="C24" s="259"/>
      <c r="D24" s="259"/>
      <c r="E24" s="259"/>
      <c r="F24" s="259"/>
      <c r="G24" s="259"/>
      <c r="H24" s="259"/>
      <c r="I24" s="259"/>
      <c r="J24" s="259"/>
    </row>
    <row r="25" spans="3:10" x14ac:dyDescent="0.25">
      <c r="C25" s="259"/>
      <c r="D25" s="259"/>
      <c r="E25" s="259"/>
      <c r="F25" s="259"/>
      <c r="G25" s="259"/>
      <c r="H25" s="259"/>
      <c r="I25" s="259"/>
      <c r="J25" s="259"/>
    </row>
    <row r="26" spans="3:10" x14ac:dyDescent="0.25">
      <c r="C26" s="259"/>
      <c r="D26" s="259"/>
      <c r="E26" s="259"/>
      <c r="F26" s="259"/>
      <c r="G26" s="259"/>
      <c r="H26" s="259"/>
      <c r="I26" s="259"/>
      <c r="J26" s="259"/>
    </row>
    <row r="27" spans="3:10" x14ac:dyDescent="0.25">
      <c r="C27" s="259"/>
      <c r="D27" s="259"/>
      <c r="E27" s="259"/>
      <c r="F27" s="259"/>
      <c r="G27" s="259"/>
      <c r="H27" s="259"/>
      <c r="I27" s="259"/>
      <c r="J27" s="259"/>
    </row>
    <row r="28" spans="3:10" x14ac:dyDescent="0.25">
      <c r="C28" s="259"/>
      <c r="D28" s="259"/>
      <c r="E28" s="259"/>
      <c r="F28" s="259"/>
      <c r="G28" s="259"/>
      <c r="H28" s="259"/>
      <c r="I28" s="259"/>
      <c r="J28" s="259"/>
    </row>
    <row r="29" spans="3:10" x14ac:dyDescent="0.25">
      <c r="C29" s="259"/>
      <c r="D29" s="259"/>
      <c r="E29" s="259"/>
      <c r="F29" s="259"/>
      <c r="G29" s="259"/>
      <c r="H29" s="259"/>
      <c r="I29" s="259"/>
      <c r="J29" s="259"/>
    </row>
    <row r="30" spans="3:10" x14ac:dyDescent="0.25">
      <c r="C30" s="259"/>
      <c r="D30" s="259"/>
      <c r="E30" s="259"/>
      <c r="F30" s="259"/>
      <c r="G30" s="259"/>
      <c r="H30" s="259"/>
      <c r="I30" s="259"/>
      <c r="J30" s="259"/>
    </row>
    <row r="31" spans="3:10" x14ac:dyDescent="0.25">
      <c r="C31" s="259"/>
      <c r="D31" s="259"/>
      <c r="E31" s="259"/>
      <c r="F31" s="259"/>
      <c r="G31" s="259"/>
      <c r="H31" s="259"/>
      <c r="I31" s="259"/>
      <c r="J31" s="259"/>
    </row>
    <row r="32" spans="3:10" x14ac:dyDescent="0.25">
      <c r="C32" s="259"/>
      <c r="D32" s="259"/>
      <c r="E32" s="259"/>
      <c r="F32" s="259"/>
      <c r="G32" s="259"/>
      <c r="H32" s="259"/>
      <c r="I32" s="259"/>
      <c r="J32" s="259"/>
    </row>
    <row r="33" spans="3:10" x14ac:dyDescent="0.25">
      <c r="C33" s="259"/>
      <c r="D33" s="259"/>
      <c r="E33" s="259"/>
      <c r="F33" s="259"/>
      <c r="G33" s="259"/>
      <c r="H33" s="259"/>
      <c r="I33" s="259"/>
      <c r="J33" s="259"/>
    </row>
    <row r="34" spans="3:10" x14ac:dyDescent="0.25">
      <c r="C34" s="259"/>
      <c r="D34" s="259"/>
      <c r="E34" s="259"/>
      <c r="F34" s="259"/>
      <c r="G34" s="259"/>
      <c r="H34" s="259"/>
      <c r="I34" s="259"/>
      <c r="J34" s="259"/>
    </row>
    <row r="35" spans="3:10" x14ac:dyDescent="0.25">
      <c r="C35" s="259"/>
      <c r="D35" s="259"/>
      <c r="E35" s="259"/>
      <c r="F35" s="259"/>
      <c r="G35" s="259"/>
      <c r="H35" s="259"/>
      <c r="I35" s="259"/>
      <c r="J35" s="259"/>
    </row>
    <row r="36" spans="3:10" x14ac:dyDescent="0.25">
      <c r="C36" s="259"/>
      <c r="D36" s="259"/>
      <c r="E36" s="259"/>
      <c r="F36" s="259"/>
      <c r="G36" s="259"/>
      <c r="H36" s="259"/>
      <c r="I36" s="259"/>
      <c r="J36" s="259"/>
    </row>
    <row r="37" spans="3:10" x14ac:dyDescent="0.25">
      <c r="C37" s="259"/>
      <c r="D37" s="259"/>
      <c r="E37" s="259"/>
      <c r="F37" s="259"/>
      <c r="G37" s="259"/>
      <c r="H37" s="259"/>
      <c r="I37" s="259"/>
      <c r="J37" s="259"/>
    </row>
    <row r="38" spans="3:10" x14ac:dyDescent="0.25">
      <c r="C38" s="259"/>
      <c r="D38" s="259"/>
      <c r="E38" s="259"/>
      <c r="F38" s="259"/>
      <c r="G38" s="259"/>
      <c r="H38" s="259"/>
      <c r="I38" s="259"/>
      <c r="J38" s="259"/>
    </row>
    <row r="39" spans="3:10" x14ac:dyDescent="0.25">
      <c r="C39" s="259"/>
      <c r="D39" s="259"/>
      <c r="E39" s="259"/>
      <c r="F39" s="259"/>
      <c r="G39" s="259"/>
      <c r="H39" s="259"/>
      <c r="I39" s="259"/>
      <c r="J39" s="259"/>
    </row>
    <row r="40" spans="3:10" x14ac:dyDescent="0.25">
      <c r="C40" s="259"/>
      <c r="D40" s="259"/>
      <c r="E40" s="259"/>
      <c r="F40" s="259"/>
      <c r="G40" s="259"/>
      <c r="H40" s="259"/>
      <c r="I40" s="259"/>
      <c r="J40" s="259"/>
    </row>
    <row r="41" spans="3:10" x14ac:dyDescent="0.25">
      <c r="C41" s="259"/>
      <c r="D41" s="259"/>
      <c r="E41" s="259"/>
      <c r="F41" s="259"/>
      <c r="G41" s="259"/>
      <c r="H41" s="259"/>
      <c r="I41" s="259"/>
      <c r="J41" s="259"/>
    </row>
    <row r="42" spans="3:10" x14ac:dyDescent="0.25">
      <c r="C42" s="259"/>
      <c r="D42" s="259"/>
      <c r="E42" s="259"/>
      <c r="F42" s="259"/>
      <c r="G42" s="259"/>
      <c r="H42" s="259"/>
      <c r="I42" s="259"/>
      <c r="J42" s="259"/>
    </row>
    <row r="43" spans="3:10" x14ac:dyDescent="0.25">
      <c r="C43" s="259"/>
      <c r="D43" s="259"/>
      <c r="E43" s="259"/>
      <c r="F43" s="259"/>
      <c r="G43" s="259"/>
      <c r="H43" s="259"/>
      <c r="I43" s="259"/>
      <c r="J43" s="259"/>
    </row>
    <row r="44" spans="3:10" x14ac:dyDescent="0.25">
      <c r="C44" s="259"/>
      <c r="D44" s="259"/>
      <c r="E44" s="259"/>
      <c r="F44" s="259"/>
      <c r="G44" s="259"/>
      <c r="H44" s="259"/>
      <c r="I44" s="259"/>
      <c r="J44" s="259"/>
    </row>
    <row r="45" spans="3:10" x14ac:dyDescent="0.25">
      <c r="C45" s="259"/>
      <c r="D45" s="259"/>
      <c r="E45" s="259"/>
      <c r="F45" s="259"/>
      <c r="G45" s="259"/>
      <c r="H45" s="259"/>
      <c r="I45" s="259"/>
      <c r="J45" s="259"/>
    </row>
    <row r="46" spans="3:10" x14ac:dyDescent="0.25">
      <c r="C46" s="259"/>
      <c r="D46" s="259"/>
      <c r="E46" s="259"/>
      <c r="F46" s="259"/>
      <c r="G46" s="259"/>
      <c r="H46" s="259"/>
      <c r="I46" s="259"/>
      <c r="J46" s="259"/>
    </row>
    <row r="47" spans="3:10" x14ac:dyDescent="0.25">
      <c r="C47" s="259"/>
      <c r="D47" s="259"/>
      <c r="E47" s="259"/>
      <c r="F47" s="259"/>
      <c r="G47" s="259"/>
      <c r="H47" s="259"/>
      <c r="I47" s="259"/>
      <c r="J47" s="259"/>
    </row>
    <row r="48" spans="3:10" x14ac:dyDescent="0.25">
      <c r="C48" s="259"/>
      <c r="D48" s="259"/>
      <c r="E48" s="259"/>
      <c r="F48" s="259"/>
      <c r="G48" s="259"/>
      <c r="H48" s="259"/>
      <c r="I48" s="259"/>
      <c r="J48" s="259"/>
    </row>
    <row r="49" spans="3:10" x14ac:dyDescent="0.25">
      <c r="C49" s="259"/>
      <c r="D49" s="259"/>
      <c r="E49" s="259"/>
      <c r="F49" s="259"/>
      <c r="G49" s="259"/>
      <c r="H49" s="259"/>
      <c r="I49" s="259"/>
      <c r="J49" s="259"/>
    </row>
    <row r="50" spans="3:10" x14ac:dyDescent="0.25">
      <c r="C50" s="259"/>
      <c r="D50" s="259"/>
      <c r="E50" s="259"/>
      <c r="F50" s="259"/>
      <c r="G50" s="259"/>
      <c r="H50" s="259"/>
      <c r="I50" s="259"/>
      <c r="J50" s="259"/>
    </row>
    <row r="51" spans="3:10" x14ac:dyDescent="0.25">
      <c r="C51" s="259"/>
      <c r="D51" s="259"/>
      <c r="E51" s="259"/>
      <c r="F51" s="259"/>
      <c r="G51" s="259"/>
      <c r="H51" s="259"/>
      <c r="I51" s="259"/>
      <c r="J51" s="259"/>
    </row>
    <row r="52" spans="3:10" x14ac:dyDescent="0.25">
      <c r="C52" s="259"/>
      <c r="D52" s="259"/>
      <c r="E52" s="259"/>
      <c r="F52" s="259"/>
      <c r="G52" s="259"/>
      <c r="H52" s="259"/>
      <c r="I52" s="259"/>
      <c r="J52" s="259"/>
    </row>
  </sheetData>
  <sheetProtection algorithmName="SHA-512" hashValue="Ot2Bpq/wTQ7E5MVwjf//afQ5KAa4Ye9WuO0MurYn27yQChbr0kFmZoZb24JEa25udRO11VCPmw8GP0Ojp5hY4w==" saltValue="SAVMawwxj08s9NZRl/k6h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showGridLines="0" zoomScale="80" zoomScaleNormal="80" workbookViewId="0">
      <selection activeCell="H1" sqref="H1"/>
    </sheetView>
  </sheetViews>
  <sheetFormatPr baseColWidth="10" defaultColWidth="11.44140625" defaultRowHeight="13.2" x14ac:dyDescent="0.25"/>
  <cols>
    <col min="1" max="16384" width="11.44140625" style="260"/>
  </cols>
  <sheetData>
    <row r="1" spans="2:11" x14ac:dyDescent="0.25">
      <c r="H1" s="57" t="s">
        <v>156</v>
      </c>
    </row>
    <row r="2" spans="2:11" x14ac:dyDescent="0.25">
      <c r="H2" s="57" t="s">
        <v>85</v>
      </c>
    </row>
    <row r="5" spans="2:11" s="261" customFormat="1" ht="17.399999999999999" x14ac:dyDescent="0.3">
      <c r="B5" s="430" t="s">
        <v>86</v>
      </c>
      <c r="C5" s="430"/>
      <c r="D5" s="430"/>
      <c r="E5" s="430"/>
      <c r="F5" s="430"/>
    </row>
    <row r="7" spans="2:11" x14ac:dyDescent="0.25">
      <c r="C7" s="431" t="s">
        <v>98</v>
      </c>
      <c r="D7" s="431"/>
      <c r="E7" s="431"/>
      <c r="F7" s="431"/>
      <c r="G7" s="431"/>
      <c r="H7" s="431"/>
      <c r="I7" s="431"/>
      <c r="J7" s="431"/>
      <c r="K7" s="431"/>
    </row>
    <row r="9" spans="2:11" x14ac:dyDescent="0.25">
      <c r="C9" s="431" t="s">
        <v>99</v>
      </c>
      <c r="D9" s="431"/>
      <c r="E9" s="431"/>
      <c r="F9" s="431"/>
      <c r="G9" s="431"/>
      <c r="H9" s="431"/>
      <c r="I9" s="431"/>
      <c r="J9" s="431"/>
      <c r="K9" s="431"/>
    </row>
    <row r="13" spans="2:11" s="261" customFormat="1" ht="17.399999999999999" x14ac:dyDescent="0.3">
      <c r="B13" s="430" t="s">
        <v>87</v>
      </c>
      <c r="C13" s="430"/>
      <c r="D13" s="430"/>
      <c r="E13" s="430"/>
      <c r="F13" s="430"/>
    </row>
    <row r="15" spans="2:11" x14ac:dyDescent="0.25">
      <c r="C15" s="431" t="s">
        <v>130</v>
      </c>
      <c r="D15" s="431"/>
      <c r="E15" s="431"/>
      <c r="F15" s="431"/>
      <c r="G15" s="431"/>
      <c r="H15" s="431"/>
      <c r="I15" s="431"/>
      <c r="J15" s="431"/>
      <c r="K15" s="431"/>
    </row>
    <row r="19" spans="2:11" s="261" customFormat="1" ht="17.399999999999999" x14ac:dyDescent="0.3">
      <c r="B19" s="430" t="s">
        <v>88</v>
      </c>
      <c r="C19" s="430"/>
      <c r="D19" s="430"/>
      <c r="E19" s="430"/>
      <c r="F19" s="430"/>
    </row>
    <row r="21" spans="2:11" x14ac:dyDescent="0.25">
      <c r="C21" s="431" t="s">
        <v>154</v>
      </c>
      <c r="D21" s="431"/>
      <c r="E21" s="431"/>
      <c r="F21" s="431"/>
      <c r="G21" s="431"/>
      <c r="H21" s="431"/>
      <c r="I21" s="431"/>
      <c r="J21" s="431"/>
      <c r="K21" s="431"/>
    </row>
    <row r="26" spans="2:11" s="261" customFormat="1" ht="17.399999999999999" x14ac:dyDescent="0.3">
      <c r="B26" s="430" t="s">
        <v>168</v>
      </c>
      <c r="C26" s="430"/>
      <c r="D26" s="430"/>
      <c r="E26" s="430"/>
      <c r="F26" s="430"/>
    </row>
    <row r="28" spans="2:11" x14ac:dyDescent="0.25">
      <c r="C28" s="431" t="s">
        <v>169</v>
      </c>
      <c r="D28" s="431"/>
      <c r="E28" s="431"/>
      <c r="F28" s="431"/>
      <c r="G28" s="431"/>
      <c r="H28" s="431"/>
      <c r="I28" s="431"/>
      <c r="J28" s="431"/>
    </row>
    <row r="33" spans="2:10" s="261" customFormat="1" ht="17.399999999999999" x14ac:dyDescent="0.3">
      <c r="B33" s="430" t="s">
        <v>136</v>
      </c>
      <c r="C33" s="430"/>
      <c r="D33" s="430"/>
      <c r="E33" s="430"/>
      <c r="F33" s="430"/>
    </row>
    <row r="35" spans="2:10" x14ac:dyDescent="0.25">
      <c r="C35" s="431" t="s">
        <v>171</v>
      </c>
      <c r="D35" s="431"/>
      <c r="E35" s="431"/>
      <c r="F35" s="431"/>
      <c r="G35" s="431"/>
      <c r="H35" s="431"/>
      <c r="I35" s="431"/>
      <c r="J35" s="431"/>
    </row>
    <row r="37" spans="2:10" x14ac:dyDescent="0.25">
      <c r="C37" s="431" t="s">
        <v>153</v>
      </c>
      <c r="D37" s="431"/>
      <c r="E37" s="431"/>
      <c r="F37" s="431"/>
      <c r="G37" s="431"/>
      <c r="H37" s="431"/>
      <c r="I37" s="431"/>
      <c r="J37" s="431"/>
    </row>
    <row r="41" spans="2:10" s="261" customFormat="1" ht="17.399999999999999" x14ac:dyDescent="0.3">
      <c r="B41" s="430" t="s">
        <v>89</v>
      </c>
      <c r="C41" s="430"/>
      <c r="D41" s="430"/>
      <c r="E41" s="430"/>
      <c r="F41" s="430"/>
    </row>
    <row r="43" spans="2:10" x14ac:dyDescent="0.25">
      <c r="C43" s="431" t="s">
        <v>170</v>
      </c>
      <c r="D43" s="431"/>
      <c r="E43" s="431"/>
      <c r="F43" s="431"/>
      <c r="G43" s="431"/>
      <c r="H43" s="431"/>
      <c r="I43" s="431"/>
      <c r="J43" s="431"/>
    </row>
    <row r="47" spans="2:10" s="261" customFormat="1" ht="17.399999999999999" x14ac:dyDescent="0.3">
      <c r="B47" s="430" t="s">
        <v>90</v>
      </c>
      <c r="C47" s="430"/>
      <c r="D47" s="430"/>
      <c r="E47" s="430"/>
      <c r="F47" s="430"/>
    </row>
  </sheetData>
  <sheetProtection algorithmName="SHA-512" hashValue="oH2UVSXGmL/xTL1bTpFmQfBxT/lXs0pNYRSw8HzsbPjGIKGk3crRIvIEKCflLq3nfz3pkkLzrTUsW95AALkkfA==" saltValue="K3/iGBgY6LB+SG5XNxXjKw==" spinCount="100000" sheet="1" objects="1" scenarios="1"/>
  <mergeCells count="15">
    <mergeCell ref="B47:F47"/>
    <mergeCell ref="C35:J35"/>
    <mergeCell ref="C37:J37"/>
    <mergeCell ref="C43:J43"/>
    <mergeCell ref="B41:F41"/>
    <mergeCell ref="B5:F5"/>
    <mergeCell ref="B13:F13"/>
    <mergeCell ref="B19:F19"/>
    <mergeCell ref="B26:F26"/>
    <mergeCell ref="B33:F33"/>
    <mergeCell ref="C7:K7"/>
    <mergeCell ref="C9:K9"/>
    <mergeCell ref="C15:K15"/>
    <mergeCell ref="C21:K21"/>
    <mergeCell ref="C28:J28"/>
  </mergeCells>
  <hyperlinks>
    <hyperlink ref="B5" location="'A) Reajuste Tarifas y Ocupación'!A1" display="A) Reajuste Tarifas y Ocupación"/>
    <hyperlink ref="C7" location="'A) Reajuste Tarifas y Ocupación'!B8" display="TABLA 1. REAJUSTE DE TARIFAS POR PRESTACIÓN Y SEGMENTO"/>
    <hyperlink ref="C9" location="'A) Reajuste Tarifas y Ocupación'!N8" display="TABLA 2. METAS DE OCUPACIÓN POR PRESTACIÓN Y SEGMENTO"/>
    <hyperlink ref="B13" location="'B) Comparación Mercado'!A1" display="B) Comparación Mercado"/>
    <hyperlink ref="C15" location="'B) Comparación Mercado'!A13:J36" display="TABLA 1. COMPARACIÓN TARIFAS CON PRECIOS DE MERCADO"/>
    <hyperlink ref="B19" location="'C) Remuneraciones'!A1" display="C) Remuneraciones"/>
    <hyperlink ref="C21" location="'C) Remuneraciones'!A9:M36" display="TABLA 1. REMUNERACIONES DEL PERSONAL CÓDIGO DEL TRABAJO POR CENTRO DE COSTO"/>
    <hyperlink ref="B26" location="'D) Estimación Costos'!A1" display="D) Estimación Costos"/>
    <hyperlink ref="C28" location="'D) Estimación Costos'!A9:L85" display="TABLA 1. COSTOS DIRECTOS POR CENTRO DE COSTO"/>
    <hyperlink ref="B33" location="'E) Resumen Ingresos y Egresos'!A1" display="E) Resumen Ingresos y Egresos"/>
    <hyperlink ref="C35" location="'E) Resumen Ingresos y Egresos'!A7:J25" display="TABLA 1. RESUMEN DE INGRESOS Y EGRESOS POR CENTRO DE COSTO"/>
    <hyperlink ref="C37" location="'E) Resumen Ingresos y Egresos'!A30:J79" display="TABLA 2. DETALLE DE INGRESOS POR CENTRO DE COSTO Y PRESTACIÓN"/>
    <hyperlink ref="B41" location="'F) Resumen Tarifado '!A1" display="F) Resumen Tarifado"/>
    <hyperlink ref="C43" location="'F) Resumen Tarifado '!A7:R40" display="TABLA 1. RESUMEN DE TARIFADO POR CENTRO DE COSTO"/>
    <hyperlink ref="B47" location="'G) Detalle Datos'!A1" display="G) Detalle Datos"/>
    <hyperlink ref="C15:K15" location="'B) Comparación Mercado'!A12" display="TABLA 3: COMPARACIÓN TARIFAS CON PRECIOS DE MERCADO"/>
    <hyperlink ref="C21:K21" location="'C) Remuneraciones'!B7" display="TABLA 4: REMUNERACIONES DEL PERSONAL CÓDIGO DEL TRABAJO POR CENTRO DE COSTO"/>
    <hyperlink ref="C28:J28" location="'D) Estimación Costos'!A8" display="TABLA 6: COSTOS DIRECTOS DE CENTROS DE BENEFICIOS"/>
    <hyperlink ref="C35:J35" location="'E) Resumen Ingresos y Egresos'!A6" display="TABLA 8: RESUMEN DE INGRESOS Y EGRESOS DE CENTROS DE BENEFICIOS"/>
    <hyperlink ref="C37:J37" location="'E) Resumen Ingresos y Egresos'!A15" display="TABLA 7: DETALLE DE INGRESOS POR PRESTACIÓN Y SEGMENTO"/>
    <hyperlink ref="C43:J43" location="'F) Resumen Tarifado '!A6" display="TABLA 10: RESUMEN DE TARIFADO"/>
    <hyperlink ref="C9:K9" location="'A) Reajuste Tarifas y Ocupación'!W8" display="TABLA 2: METAS DE OCUPACIÓN POR PRESTACIÓN Y SEGMENTO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JA22"/>
  <sheetViews>
    <sheetView showGridLines="0" zoomScale="80" zoomScaleNormal="80" workbookViewId="0">
      <selection activeCell="E1" sqref="E1"/>
    </sheetView>
  </sheetViews>
  <sheetFormatPr baseColWidth="10" defaultColWidth="11.44140625" defaultRowHeight="13.2" x14ac:dyDescent="0.25"/>
  <cols>
    <col min="1" max="1" width="18.109375" style="58" customWidth="1"/>
    <col min="2" max="2" width="35.6640625" style="33" customWidth="1"/>
    <col min="3" max="3" width="18" style="58" customWidth="1"/>
    <col min="4" max="4" width="15.88671875" style="58" customWidth="1"/>
    <col min="5" max="5" width="15.5546875" style="58" customWidth="1"/>
    <col min="6" max="8" width="14.88671875" style="58" customWidth="1"/>
    <col min="9" max="9" width="17.6640625" style="58" customWidth="1"/>
    <col min="10" max="10" width="15.33203125" style="58" customWidth="1"/>
    <col min="11" max="13" width="15.88671875" style="58" customWidth="1"/>
    <col min="14" max="14" width="14.44140625" style="58" customWidth="1"/>
    <col min="15" max="15" width="17.6640625" style="58" customWidth="1"/>
    <col min="16" max="16" width="14.5546875" style="58" customWidth="1"/>
    <col min="17" max="17" width="16.5546875" style="58" customWidth="1"/>
    <col min="18" max="19" width="15.88671875" style="58" customWidth="1"/>
    <col min="20" max="20" width="16.44140625" style="58" customWidth="1"/>
    <col min="21" max="21" width="11.6640625" style="33" customWidth="1"/>
    <col min="22" max="22" width="11.88671875" style="33" customWidth="1"/>
    <col min="23" max="23" width="14.88671875" style="58" customWidth="1"/>
    <col min="24" max="24" width="35" style="33" customWidth="1"/>
    <col min="25" max="25" width="17.88671875" style="58" customWidth="1"/>
    <col min="26" max="26" width="15" style="58" customWidth="1"/>
    <col min="27" max="28" width="16.44140625" style="58" customWidth="1"/>
    <col min="29" max="29" width="15.5546875" style="58" customWidth="1"/>
    <col min="30" max="30" width="16.33203125" style="58" customWidth="1"/>
    <col min="31" max="31" width="14.6640625" style="58" customWidth="1"/>
    <col min="32" max="16384" width="11.44140625" style="58"/>
  </cols>
  <sheetData>
    <row r="1" spans="1:261" s="6" customFormat="1" x14ac:dyDescent="0.25">
      <c r="A1" s="5"/>
      <c r="C1" s="7"/>
      <c r="D1" s="7"/>
      <c r="E1" s="57" t="s">
        <v>156</v>
      </c>
      <c r="F1" s="7"/>
      <c r="G1" s="7"/>
      <c r="H1" s="7"/>
      <c r="U1" s="17"/>
      <c r="V1" s="17"/>
      <c r="W1" s="5"/>
      <c r="IZ1" s="4"/>
      <c r="JA1" s="4"/>
    </row>
    <row r="2" spans="1:261" s="6" customFormat="1" x14ac:dyDescent="0.25">
      <c r="A2" s="8"/>
      <c r="C2" s="7"/>
      <c r="D2" s="7"/>
      <c r="E2" s="57" t="s">
        <v>179</v>
      </c>
      <c r="F2" s="7"/>
      <c r="G2" s="7"/>
      <c r="H2" s="7"/>
      <c r="U2" s="17"/>
      <c r="V2" s="17"/>
      <c r="W2" s="8"/>
      <c r="Z2" s="7"/>
      <c r="AA2" s="7"/>
      <c r="IZ2" s="4"/>
      <c r="JA2" s="4"/>
    </row>
    <row r="3" spans="1:261" s="6" customFormat="1" x14ac:dyDescent="0.25">
      <c r="A3" s="4"/>
      <c r="U3" s="17"/>
      <c r="V3" s="17"/>
      <c r="W3" s="4"/>
      <c r="IZ3" s="4"/>
      <c r="JA3" s="4"/>
    </row>
    <row r="4" spans="1:261" s="6" customFormat="1" ht="13.8" thickBot="1" x14ac:dyDescent="0.3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7"/>
      <c r="V4" s="67"/>
      <c r="W4" s="26"/>
      <c r="X4" s="27"/>
      <c r="Y4" s="7"/>
      <c r="Z4" s="7"/>
      <c r="AA4" s="7"/>
      <c r="AB4" s="7"/>
      <c r="AC4" s="7"/>
      <c r="AD4" s="7"/>
      <c r="IQ4" s="4"/>
      <c r="IR4" s="4"/>
      <c r="IS4" s="4"/>
      <c r="IT4" s="4"/>
      <c r="IU4" s="4"/>
      <c r="IV4" s="4"/>
    </row>
    <row r="5" spans="1:261" s="6" customFormat="1" ht="18" customHeight="1" thickBot="1" x14ac:dyDescent="0.3">
      <c r="A5" s="26"/>
      <c r="B5" s="27"/>
      <c r="C5" s="459" t="s">
        <v>0</v>
      </c>
      <c r="D5" s="460"/>
      <c r="E5" s="480" t="s">
        <v>178</v>
      </c>
      <c r="F5" s="481"/>
      <c r="G5" s="128"/>
      <c r="H5" s="128"/>
      <c r="U5" s="17"/>
      <c r="V5" s="17"/>
      <c r="W5" s="26"/>
      <c r="X5" s="27"/>
      <c r="Z5" s="3"/>
      <c r="IQ5" s="4"/>
      <c r="IR5" s="4"/>
      <c r="IS5" s="4"/>
      <c r="IT5" s="4"/>
      <c r="IU5" s="4"/>
      <c r="IV5" s="4"/>
    </row>
    <row r="6" spans="1:261" s="6" customFormat="1" ht="18" customHeight="1" x14ac:dyDescent="0.25">
      <c r="A6" s="26"/>
      <c r="B6" s="27"/>
      <c r="C6" s="169"/>
      <c r="D6" s="169"/>
      <c r="E6" s="143"/>
      <c r="F6" s="143"/>
      <c r="G6" s="143"/>
      <c r="H6" s="143"/>
      <c r="U6" s="17"/>
      <c r="V6" s="17"/>
      <c r="W6" s="26"/>
      <c r="X6" s="27"/>
      <c r="Z6" s="3"/>
      <c r="IQ6" s="4"/>
      <c r="IR6" s="4"/>
      <c r="IS6" s="4"/>
      <c r="IT6" s="4"/>
      <c r="IU6" s="4"/>
      <c r="IV6" s="4"/>
    </row>
    <row r="7" spans="1:261" s="6" customFormat="1" ht="18" customHeight="1" x14ac:dyDescent="0.25">
      <c r="A7" s="26"/>
      <c r="B7" s="27"/>
      <c r="C7" s="169"/>
      <c r="D7" s="169"/>
      <c r="E7" s="143"/>
      <c r="F7" s="143"/>
      <c r="G7" s="143"/>
      <c r="H7" s="143"/>
      <c r="U7" s="17"/>
      <c r="V7" s="17"/>
      <c r="W7" s="26"/>
      <c r="X7" s="27"/>
      <c r="Z7" s="88"/>
      <c r="IQ7" s="4"/>
      <c r="IR7" s="4"/>
      <c r="IS7" s="4"/>
      <c r="IT7" s="4"/>
      <c r="IU7" s="4"/>
      <c r="IV7" s="4"/>
    </row>
    <row r="8" spans="1:261" s="17" customFormat="1" ht="15.6" x14ac:dyDescent="0.25">
      <c r="A8" s="458" t="s">
        <v>98</v>
      </c>
      <c r="B8" s="458"/>
      <c r="C8" s="458"/>
      <c r="D8" s="458"/>
      <c r="E8" s="143"/>
      <c r="F8" s="143"/>
      <c r="G8" s="143"/>
      <c r="H8" s="143"/>
      <c r="W8" s="458" t="s">
        <v>99</v>
      </c>
      <c r="X8" s="458"/>
      <c r="Y8" s="458"/>
      <c r="Z8" s="458"/>
      <c r="AA8" s="458"/>
      <c r="IQ8" s="10"/>
      <c r="IR8" s="10"/>
      <c r="IS8" s="10"/>
      <c r="IT8" s="10"/>
      <c r="IU8" s="10"/>
      <c r="IV8" s="10"/>
    </row>
    <row r="9" spans="1:261" ht="13.5" customHeight="1" thickBot="1" x14ac:dyDescent="0.3"/>
    <row r="10" spans="1:261" ht="15.75" customHeight="1" thickBot="1" x14ac:dyDescent="0.3">
      <c r="A10" s="455" t="s">
        <v>123</v>
      </c>
      <c r="B10" s="472" t="s">
        <v>5</v>
      </c>
      <c r="C10" s="478" t="s">
        <v>96</v>
      </c>
      <c r="D10" s="478"/>
      <c r="E10" s="478"/>
      <c r="F10" s="478"/>
      <c r="G10" s="478"/>
      <c r="H10" s="479"/>
      <c r="I10" s="461" t="s">
        <v>119</v>
      </c>
      <c r="J10" s="462"/>
      <c r="K10" s="462"/>
      <c r="L10" s="462"/>
      <c r="M10" s="462"/>
      <c r="N10" s="463"/>
      <c r="O10" s="464" t="s">
        <v>133</v>
      </c>
      <c r="P10" s="465"/>
      <c r="Q10" s="465"/>
      <c r="R10" s="465"/>
      <c r="S10" s="465"/>
      <c r="T10" s="466"/>
      <c r="U10" s="170"/>
      <c r="V10" s="20"/>
      <c r="W10" s="455" t="s">
        <v>123</v>
      </c>
      <c r="X10" s="467" t="s">
        <v>5</v>
      </c>
      <c r="Y10" s="452" t="s">
        <v>132</v>
      </c>
      <c r="Z10" s="453"/>
      <c r="AA10" s="453"/>
      <c r="AB10" s="453"/>
      <c r="AC10" s="453"/>
      <c r="AD10" s="453"/>
      <c r="AE10" s="454"/>
    </row>
    <row r="11" spans="1:261" ht="15.75" customHeight="1" x14ac:dyDescent="0.25">
      <c r="A11" s="456"/>
      <c r="B11" s="473"/>
      <c r="C11" s="482" t="s">
        <v>159</v>
      </c>
      <c r="D11" s="448"/>
      <c r="E11" s="447" t="s">
        <v>161</v>
      </c>
      <c r="F11" s="448"/>
      <c r="G11" s="445" t="s">
        <v>158</v>
      </c>
      <c r="H11" s="438" t="s">
        <v>157</v>
      </c>
      <c r="I11" s="447" t="s">
        <v>159</v>
      </c>
      <c r="J11" s="448"/>
      <c r="K11" s="447" t="s">
        <v>161</v>
      </c>
      <c r="L11" s="448"/>
      <c r="M11" s="445" t="s">
        <v>158</v>
      </c>
      <c r="N11" s="438" t="s">
        <v>157</v>
      </c>
      <c r="O11" s="440" t="s">
        <v>159</v>
      </c>
      <c r="P11" s="441"/>
      <c r="Q11" s="440" t="s">
        <v>161</v>
      </c>
      <c r="R11" s="441"/>
      <c r="S11" s="442" t="s">
        <v>158</v>
      </c>
      <c r="T11" s="444" t="s">
        <v>157</v>
      </c>
      <c r="U11" s="170"/>
      <c r="V11" s="20"/>
      <c r="W11" s="470"/>
      <c r="X11" s="468"/>
      <c r="Y11" s="432" t="s">
        <v>159</v>
      </c>
      <c r="Z11" s="433"/>
      <c r="AA11" s="432" t="s">
        <v>161</v>
      </c>
      <c r="AB11" s="433"/>
      <c r="AC11" s="434" t="s">
        <v>158</v>
      </c>
      <c r="AD11" s="434" t="s">
        <v>157</v>
      </c>
      <c r="AE11" s="436" t="s">
        <v>145</v>
      </c>
    </row>
    <row r="12" spans="1:261" ht="40.200000000000003" thickBot="1" x14ac:dyDescent="0.3">
      <c r="A12" s="457"/>
      <c r="B12" s="474"/>
      <c r="C12" s="343" t="s">
        <v>163</v>
      </c>
      <c r="D12" s="344" t="s">
        <v>162</v>
      </c>
      <c r="E12" s="345" t="s">
        <v>164</v>
      </c>
      <c r="F12" s="346" t="s">
        <v>160</v>
      </c>
      <c r="G12" s="446"/>
      <c r="H12" s="439"/>
      <c r="I12" s="343" t="s">
        <v>163</v>
      </c>
      <c r="J12" s="344" t="s">
        <v>162</v>
      </c>
      <c r="K12" s="345" t="s">
        <v>164</v>
      </c>
      <c r="L12" s="346" t="s">
        <v>160</v>
      </c>
      <c r="M12" s="446"/>
      <c r="N12" s="439"/>
      <c r="O12" s="347" t="s">
        <v>163</v>
      </c>
      <c r="P12" s="348" t="s">
        <v>162</v>
      </c>
      <c r="Q12" s="347" t="s">
        <v>164</v>
      </c>
      <c r="R12" s="349" t="s">
        <v>160</v>
      </c>
      <c r="S12" s="443"/>
      <c r="T12" s="443"/>
      <c r="U12" s="20"/>
      <c r="V12" s="20"/>
      <c r="W12" s="471"/>
      <c r="X12" s="469"/>
      <c r="Y12" s="347" t="s">
        <v>163</v>
      </c>
      <c r="Z12" s="348" t="s">
        <v>162</v>
      </c>
      <c r="AA12" s="347" t="s">
        <v>164</v>
      </c>
      <c r="AB12" s="350" t="s">
        <v>160</v>
      </c>
      <c r="AC12" s="435"/>
      <c r="AD12" s="435"/>
      <c r="AE12" s="437"/>
    </row>
    <row r="13" spans="1:261" ht="13.5" customHeight="1" x14ac:dyDescent="0.25">
      <c r="A13" s="475" t="s">
        <v>146</v>
      </c>
      <c r="B13" s="281" t="s">
        <v>172</v>
      </c>
      <c r="C13" s="282">
        <v>84300</v>
      </c>
      <c r="D13" s="283">
        <v>71000</v>
      </c>
      <c r="E13" s="282">
        <v>116900</v>
      </c>
      <c r="F13" s="283">
        <v>98200</v>
      </c>
      <c r="G13" s="284">
        <v>129100</v>
      </c>
      <c r="H13" s="285">
        <v>129100</v>
      </c>
      <c r="I13" s="286">
        <v>7.0000000000000007E-2</v>
      </c>
      <c r="J13" s="287">
        <v>7.0000000000000007E-2</v>
      </c>
      <c r="K13" s="288">
        <v>0.08</v>
      </c>
      <c r="L13" s="287">
        <v>0.08</v>
      </c>
      <c r="M13" s="289">
        <v>0.1</v>
      </c>
      <c r="N13" s="290">
        <v>0.1</v>
      </c>
      <c r="O13" s="262">
        <f>CEILING(C13*(1+I13),100)</f>
        <v>90300</v>
      </c>
      <c r="P13" s="263">
        <f t="shared" ref="P13:T13" si="0">CEILING(D13*(1+J13),100)</f>
        <v>76000</v>
      </c>
      <c r="Q13" s="264">
        <f t="shared" si="0"/>
        <v>126300</v>
      </c>
      <c r="R13" s="263">
        <f t="shared" si="0"/>
        <v>106100</v>
      </c>
      <c r="S13" s="265">
        <f t="shared" si="0"/>
        <v>142100</v>
      </c>
      <c r="T13" s="266">
        <f t="shared" si="0"/>
        <v>142100</v>
      </c>
      <c r="U13" s="267"/>
      <c r="V13" s="267"/>
      <c r="W13" s="449" t="str">
        <f>+A13</f>
        <v>DALEGRÍA</v>
      </c>
      <c r="X13" s="268" t="str">
        <f>+B13</f>
        <v>Jornada Completa</v>
      </c>
      <c r="Y13" s="322">
        <v>3</v>
      </c>
      <c r="Z13" s="323">
        <v>2</v>
      </c>
      <c r="AA13" s="324">
        <v>2</v>
      </c>
      <c r="AB13" s="323">
        <v>1</v>
      </c>
      <c r="AC13" s="325">
        <v>0</v>
      </c>
      <c r="AD13" s="326">
        <v>1</v>
      </c>
      <c r="AE13" s="269">
        <f>SUM(Y13:AD13)</f>
        <v>9</v>
      </c>
    </row>
    <row r="14" spans="1:261" ht="13.5" customHeight="1" x14ac:dyDescent="0.25">
      <c r="A14" s="476"/>
      <c r="B14" s="291" t="s">
        <v>35</v>
      </c>
      <c r="C14" s="292">
        <v>0</v>
      </c>
      <c r="D14" s="293">
        <v>0</v>
      </c>
      <c r="E14" s="292">
        <v>0</v>
      </c>
      <c r="F14" s="293">
        <v>0</v>
      </c>
      <c r="G14" s="294">
        <v>0</v>
      </c>
      <c r="H14" s="295">
        <v>0</v>
      </c>
      <c r="I14" s="296">
        <v>0</v>
      </c>
      <c r="J14" s="297">
        <v>0</v>
      </c>
      <c r="K14" s="298">
        <v>0</v>
      </c>
      <c r="L14" s="297">
        <v>0</v>
      </c>
      <c r="M14" s="299">
        <v>0</v>
      </c>
      <c r="N14" s="300">
        <v>0</v>
      </c>
      <c r="O14" s="262">
        <f t="shared" ref="O14:O22" si="1">CEILING(C14*(1+I14),100)</f>
        <v>0</v>
      </c>
      <c r="P14" s="263">
        <f t="shared" ref="P14:P22" si="2">CEILING(D14*(1+J14),100)</f>
        <v>0</v>
      </c>
      <c r="Q14" s="264">
        <f t="shared" ref="Q14:Q22" si="3">CEILING(E14*(1+K14),100)</f>
        <v>0</v>
      </c>
      <c r="R14" s="263">
        <f t="shared" ref="R14:R22" si="4">CEILING(F14*(1+L14),100)</f>
        <v>0</v>
      </c>
      <c r="S14" s="265">
        <f t="shared" ref="S14:S22" si="5">CEILING(G14*(1+M14),100)</f>
        <v>0</v>
      </c>
      <c r="T14" s="266">
        <f t="shared" ref="T14:T22" si="6">CEILING(H14*(1+N14),100)</f>
        <v>0</v>
      </c>
      <c r="U14" s="267"/>
      <c r="W14" s="450"/>
      <c r="X14" s="268" t="str">
        <f t="shared" ref="X14:X22" si="7">+B14</f>
        <v>(Nombre de prestación 2)</v>
      </c>
      <c r="Y14" s="327">
        <v>0</v>
      </c>
      <c r="Z14" s="328">
        <v>0</v>
      </c>
      <c r="AA14" s="329">
        <v>0</v>
      </c>
      <c r="AB14" s="328">
        <v>0</v>
      </c>
      <c r="AC14" s="330">
        <v>0</v>
      </c>
      <c r="AD14" s="331">
        <v>0</v>
      </c>
      <c r="AE14" s="269">
        <f t="shared" ref="AE14:AE22" si="8">SUM(Y14:AD14)</f>
        <v>0</v>
      </c>
    </row>
    <row r="15" spans="1:261" ht="13.5" customHeight="1" x14ac:dyDescent="0.25">
      <c r="A15" s="476"/>
      <c r="B15" s="291" t="s">
        <v>36</v>
      </c>
      <c r="C15" s="292">
        <v>0</v>
      </c>
      <c r="D15" s="293">
        <v>0</v>
      </c>
      <c r="E15" s="292">
        <v>0</v>
      </c>
      <c r="F15" s="293">
        <v>0</v>
      </c>
      <c r="G15" s="294">
        <v>0</v>
      </c>
      <c r="H15" s="295">
        <v>0</v>
      </c>
      <c r="I15" s="296">
        <v>0</v>
      </c>
      <c r="J15" s="297">
        <v>0</v>
      </c>
      <c r="K15" s="298">
        <v>0</v>
      </c>
      <c r="L15" s="297">
        <v>0</v>
      </c>
      <c r="M15" s="299">
        <v>0</v>
      </c>
      <c r="N15" s="300">
        <v>0</v>
      </c>
      <c r="O15" s="262">
        <f t="shared" si="1"/>
        <v>0</v>
      </c>
      <c r="P15" s="263">
        <f t="shared" si="2"/>
        <v>0</v>
      </c>
      <c r="Q15" s="264">
        <f t="shared" si="3"/>
        <v>0</v>
      </c>
      <c r="R15" s="263">
        <f t="shared" si="4"/>
        <v>0</v>
      </c>
      <c r="S15" s="265">
        <f t="shared" si="5"/>
        <v>0</v>
      </c>
      <c r="T15" s="266">
        <f t="shared" si="6"/>
        <v>0</v>
      </c>
      <c r="U15" s="267"/>
      <c r="W15" s="450"/>
      <c r="X15" s="268" t="str">
        <f t="shared" si="7"/>
        <v>(Nombre de prestación 3)</v>
      </c>
      <c r="Y15" s="327">
        <v>0</v>
      </c>
      <c r="Z15" s="328">
        <v>0</v>
      </c>
      <c r="AA15" s="329">
        <v>0</v>
      </c>
      <c r="AB15" s="328">
        <v>0</v>
      </c>
      <c r="AC15" s="330">
        <v>0</v>
      </c>
      <c r="AD15" s="331">
        <v>0</v>
      </c>
      <c r="AE15" s="269">
        <f t="shared" si="8"/>
        <v>0</v>
      </c>
    </row>
    <row r="16" spans="1:261" ht="13.5" customHeight="1" x14ac:dyDescent="0.25">
      <c r="A16" s="476"/>
      <c r="B16" s="291" t="s">
        <v>37</v>
      </c>
      <c r="C16" s="292">
        <v>0</v>
      </c>
      <c r="D16" s="293">
        <v>0</v>
      </c>
      <c r="E16" s="292">
        <v>0</v>
      </c>
      <c r="F16" s="293">
        <v>0</v>
      </c>
      <c r="G16" s="294">
        <v>0</v>
      </c>
      <c r="H16" s="295">
        <v>0</v>
      </c>
      <c r="I16" s="296">
        <v>0</v>
      </c>
      <c r="J16" s="297">
        <v>0</v>
      </c>
      <c r="K16" s="298">
        <v>0</v>
      </c>
      <c r="L16" s="297">
        <v>0</v>
      </c>
      <c r="M16" s="299">
        <v>0</v>
      </c>
      <c r="N16" s="300">
        <v>0</v>
      </c>
      <c r="O16" s="262">
        <f t="shared" si="1"/>
        <v>0</v>
      </c>
      <c r="P16" s="263">
        <f t="shared" si="2"/>
        <v>0</v>
      </c>
      <c r="Q16" s="264">
        <f t="shared" si="3"/>
        <v>0</v>
      </c>
      <c r="R16" s="263">
        <f t="shared" si="4"/>
        <v>0</v>
      </c>
      <c r="S16" s="265">
        <f t="shared" si="5"/>
        <v>0</v>
      </c>
      <c r="T16" s="266">
        <f t="shared" si="6"/>
        <v>0</v>
      </c>
      <c r="U16" s="267"/>
      <c r="W16" s="450"/>
      <c r="X16" s="268" t="str">
        <f t="shared" si="7"/>
        <v>(Nombre de prestación 4)</v>
      </c>
      <c r="Y16" s="327">
        <v>0</v>
      </c>
      <c r="Z16" s="328">
        <v>0</v>
      </c>
      <c r="AA16" s="329">
        <v>0</v>
      </c>
      <c r="AB16" s="328">
        <v>0</v>
      </c>
      <c r="AC16" s="330">
        <v>0</v>
      </c>
      <c r="AD16" s="331">
        <v>0</v>
      </c>
      <c r="AE16" s="269">
        <f t="shared" si="8"/>
        <v>0</v>
      </c>
    </row>
    <row r="17" spans="1:31" ht="13.5" customHeight="1" x14ac:dyDescent="0.25">
      <c r="A17" s="476"/>
      <c r="B17" s="301" t="s">
        <v>38</v>
      </c>
      <c r="C17" s="302">
        <v>0</v>
      </c>
      <c r="D17" s="303">
        <v>0</v>
      </c>
      <c r="E17" s="302">
        <v>0</v>
      </c>
      <c r="F17" s="303">
        <v>0</v>
      </c>
      <c r="G17" s="304">
        <v>0</v>
      </c>
      <c r="H17" s="305">
        <v>0</v>
      </c>
      <c r="I17" s="306">
        <v>0</v>
      </c>
      <c r="J17" s="307">
        <v>0</v>
      </c>
      <c r="K17" s="308">
        <v>0</v>
      </c>
      <c r="L17" s="307">
        <v>0</v>
      </c>
      <c r="M17" s="309">
        <v>0</v>
      </c>
      <c r="N17" s="310">
        <v>0</v>
      </c>
      <c r="O17" s="262">
        <f t="shared" si="1"/>
        <v>0</v>
      </c>
      <c r="P17" s="263">
        <f t="shared" si="2"/>
        <v>0</v>
      </c>
      <c r="Q17" s="264">
        <f t="shared" si="3"/>
        <v>0</v>
      </c>
      <c r="R17" s="263">
        <f t="shared" si="4"/>
        <v>0</v>
      </c>
      <c r="S17" s="265">
        <f t="shared" si="5"/>
        <v>0</v>
      </c>
      <c r="T17" s="266">
        <f t="shared" si="6"/>
        <v>0</v>
      </c>
      <c r="U17" s="267"/>
      <c r="W17" s="450"/>
      <c r="X17" s="270" t="str">
        <f t="shared" si="7"/>
        <v>(Nombre de prestación 5)</v>
      </c>
      <c r="Y17" s="332">
        <v>0</v>
      </c>
      <c r="Z17" s="333">
        <v>0</v>
      </c>
      <c r="AA17" s="334">
        <v>0</v>
      </c>
      <c r="AB17" s="333">
        <v>0</v>
      </c>
      <c r="AC17" s="335">
        <v>0</v>
      </c>
      <c r="AD17" s="336">
        <v>0</v>
      </c>
      <c r="AE17" s="269">
        <f t="shared" si="8"/>
        <v>0</v>
      </c>
    </row>
    <row r="18" spans="1:31" ht="12.75" customHeight="1" x14ac:dyDescent="0.25">
      <c r="A18" s="476"/>
      <c r="B18" s="291" t="s">
        <v>147</v>
      </c>
      <c r="C18" s="292">
        <v>0</v>
      </c>
      <c r="D18" s="293">
        <v>0</v>
      </c>
      <c r="E18" s="292">
        <v>0</v>
      </c>
      <c r="F18" s="293">
        <v>0</v>
      </c>
      <c r="G18" s="294">
        <v>0</v>
      </c>
      <c r="H18" s="295">
        <v>0</v>
      </c>
      <c r="I18" s="296">
        <v>0</v>
      </c>
      <c r="J18" s="297">
        <v>0</v>
      </c>
      <c r="K18" s="298">
        <v>0</v>
      </c>
      <c r="L18" s="297">
        <v>0</v>
      </c>
      <c r="M18" s="299">
        <v>0</v>
      </c>
      <c r="N18" s="311">
        <v>0</v>
      </c>
      <c r="O18" s="262">
        <f t="shared" si="1"/>
        <v>0</v>
      </c>
      <c r="P18" s="263">
        <f t="shared" si="2"/>
        <v>0</v>
      </c>
      <c r="Q18" s="264">
        <f t="shared" si="3"/>
        <v>0</v>
      </c>
      <c r="R18" s="263">
        <f t="shared" si="4"/>
        <v>0</v>
      </c>
      <c r="S18" s="265">
        <f t="shared" si="5"/>
        <v>0</v>
      </c>
      <c r="T18" s="266">
        <f t="shared" si="6"/>
        <v>0</v>
      </c>
      <c r="U18" s="267"/>
      <c r="V18" s="271"/>
      <c r="W18" s="450"/>
      <c r="X18" s="272" t="str">
        <f t="shared" si="7"/>
        <v>(Nombre de prestación 6)</v>
      </c>
      <c r="Y18" s="327">
        <v>0</v>
      </c>
      <c r="Z18" s="328">
        <v>0</v>
      </c>
      <c r="AA18" s="329">
        <v>0</v>
      </c>
      <c r="AB18" s="328">
        <v>0</v>
      </c>
      <c r="AC18" s="330">
        <v>0</v>
      </c>
      <c r="AD18" s="337">
        <v>0</v>
      </c>
      <c r="AE18" s="269">
        <f t="shared" si="8"/>
        <v>0</v>
      </c>
    </row>
    <row r="19" spans="1:31" ht="12.75" customHeight="1" x14ac:dyDescent="0.25">
      <c r="A19" s="476"/>
      <c r="B19" s="291" t="s">
        <v>148</v>
      </c>
      <c r="C19" s="292">
        <v>0</v>
      </c>
      <c r="D19" s="293">
        <v>0</v>
      </c>
      <c r="E19" s="292">
        <v>0</v>
      </c>
      <c r="F19" s="293">
        <v>0</v>
      </c>
      <c r="G19" s="294">
        <v>0</v>
      </c>
      <c r="H19" s="295">
        <v>0</v>
      </c>
      <c r="I19" s="296">
        <v>0</v>
      </c>
      <c r="J19" s="297">
        <v>0</v>
      </c>
      <c r="K19" s="298">
        <v>0</v>
      </c>
      <c r="L19" s="297">
        <v>0</v>
      </c>
      <c r="M19" s="299">
        <v>0</v>
      </c>
      <c r="N19" s="300">
        <v>0</v>
      </c>
      <c r="O19" s="262">
        <f t="shared" si="1"/>
        <v>0</v>
      </c>
      <c r="P19" s="263">
        <f t="shared" si="2"/>
        <v>0</v>
      </c>
      <c r="Q19" s="264">
        <f t="shared" si="3"/>
        <v>0</v>
      </c>
      <c r="R19" s="263">
        <f t="shared" si="4"/>
        <v>0</v>
      </c>
      <c r="S19" s="265">
        <f t="shared" si="5"/>
        <v>0</v>
      </c>
      <c r="T19" s="266">
        <f t="shared" si="6"/>
        <v>0</v>
      </c>
      <c r="U19" s="267"/>
      <c r="V19" s="271"/>
      <c r="W19" s="450"/>
      <c r="X19" s="268" t="str">
        <f t="shared" si="7"/>
        <v>(Nombre de prestación 7)</v>
      </c>
      <c r="Y19" s="327">
        <v>0</v>
      </c>
      <c r="Z19" s="328">
        <v>0</v>
      </c>
      <c r="AA19" s="329">
        <v>0</v>
      </c>
      <c r="AB19" s="328">
        <v>0</v>
      </c>
      <c r="AC19" s="330">
        <v>0</v>
      </c>
      <c r="AD19" s="331">
        <v>0</v>
      </c>
      <c r="AE19" s="269">
        <f t="shared" si="8"/>
        <v>0</v>
      </c>
    </row>
    <row r="20" spans="1:31" ht="12.75" customHeight="1" x14ac:dyDescent="0.25">
      <c r="A20" s="476"/>
      <c r="B20" s="291" t="s">
        <v>149</v>
      </c>
      <c r="C20" s="292">
        <v>0</v>
      </c>
      <c r="D20" s="293">
        <v>0</v>
      </c>
      <c r="E20" s="292">
        <v>0</v>
      </c>
      <c r="F20" s="293">
        <v>0</v>
      </c>
      <c r="G20" s="294">
        <v>0</v>
      </c>
      <c r="H20" s="295">
        <v>0</v>
      </c>
      <c r="I20" s="296">
        <v>0</v>
      </c>
      <c r="J20" s="297">
        <v>0</v>
      </c>
      <c r="K20" s="298">
        <v>0</v>
      </c>
      <c r="L20" s="297">
        <v>0</v>
      </c>
      <c r="M20" s="299">
        <v>0</v>
      </c>
      <c r="N20" s="300">
        <v>0</v>
      </c>
      <c r="O20" s="262">
        <f t="shared" si="1"/>
        <v>0</v>
      </c>
      <c r="P20" s="263">
        <f t="shared" si="2"/>
        <v>0</v>
      </c>
      <c r="Q20" s="264">
        <f t="shared" si="3"/>
        <v>0</v>
      </c>
      <c r="R20" s="263">
        <f t="shared" si="4"/>
        <v>0</v>
      </c>
      <c r="S20" s="265">
        <f t="shared" si="5"/>
        <v>0</v>
      </c>
      <c r="T20" s="266">
        <f t="shared" si="6"/>
        <v>0</v>
      </c>
      <c r="U20" s="267"/>
      <c r="V20" s="271"/>
      <c r="W20" s="450"/>
      <c r="X20" s="268" t="str">
        <f t="shared" si="7"/>
        <v>(Nombre de prestación 8)</v>
      </c>
      <c r="Y20" s="327">
        <v>0</v>
      </c>
      <c r="Z20" s="328">
        <v>0</v>
      </c>
      <c r="AA20" s="329">
        <v>0</v>
      </c>
      <c r="AB20" s="328">
        <v>0</v>
      </c>
      <c r="AC20" s="330">
        <v>0</v>
      </c>
      <c r="AD20" s="331">
        <v>0</v>
      </c>
      <c r="AE20" s="269">
        <f t="shared" si="8"/>
        <v>0</v>
      </c>
    </row>
    <row r="21" spans="1:31" ht="12.75" customHeight="1" x14ac:dyDescent="0.25">
      <c r="A21" s="476"/>
      <c r="B21" s="291" t="s">
        <v>150</v>
      </c>
      <c r="C21" s="292">
        <v>0</v>
      </c>
      <c r="D21" s="293">
        <v>0</v>
      </c>
      <c r="E21" s="292">
        <v>0</v>
      </c>
      <c r="F21" s="293">
        <v>0</v>
      </c>
      <c r="G21" s="294">
        <v>0</v>
      </c>
      <c r="H21" s="295">
        <v>0</v>
      </c>
      <c r="I21" s="296">
        <v>0</v>
      </c>
      <c r="J21" s="297">
        <v>0</v>
      </c>
      <c r="K21" s="298">
        <v>0</v>
      </c>
      <c r="L21" s="297">
        <v>0</v>
      </c>
      <c r="M21" s="299">
        <v>0</v>
      </c>
      <c r="N21" s="300">
        <v>0</v>
      </c>
      <c r="O21" s="262">
        <f t="shared" si="1"/>
        <v>0</v>
      </c>
      <c r="P21" s="263">
        <f t="shared" si="2"/>
        <v>0</v>
      </c>
      <c r="Q21" s="264">
        <f t="shared" si="3"/>
        <v>0</v>
      </c>
      <c r="R21" s="263">
        <f t="shared" si="4"/>
        <v>0</v>
      </c>
      <c r="S21" s="265">
        <f t="shared" si="5"/>
        <v>0</v>
      </c>
      <c r="T21" s="266">
        <f t="shared" si="6"/>
        <v>0</v>
      </c>
      <c r="U21" s="267"/>
      <c r="V21" s="271"/>
      <c r="W21" s="450"/>
      <c r="X21" s="268" t="str">
        <f t="shared" si="7"/>
        <v>(Nombre de prestación 9)</v>
      </c>
      <c r="Y21" s="327">
        <v>0</v>
      </c>
      <c r="Z21" s="328">
        <v>0</v>
      </c>
      <c r="AA21" s="329">
        <v>0</v>
      </c>
      <c r="AB21" s="328">
        <v>0</v>
      </c>
      <c r="AC21" s="330">
        <v>0</v>
      </c>
      <c r="AD21" s="331">
        <v>0</v>
      </c>
      <c r="AE21" s="269">
        <f t="shared" si="8"/>
        <v>0</v>
      </c>
    </row>
    <row r="22" spans="1:31" ht="12.75" customHeight="1" thickBot="1" x14ac:dyDescent="0.3">
      <c r="A22" s="477"/>
      <c r="B22" s="312" t="s">
        <v>151</v>
      </c>
      <c r="C22" s="313">
        <v>0</v>
      </c>
      <c r="D22" s="314">
        <v>0</v>
      </c>
      <c r="E22" s="313">
        <v>0</v>
      </c>
      <c r="F22" s="314">
        <v>0</v>
      </c>
      <c r="G22" s="315">
        <v>0</v>
      </c>
      <c r="H22" s="316">
        <v>0</v>
      </c>
      <c r="I22" s="317">
        <v>0</v>
      </c>
      <c r="J22" s="318">
        <v>0</v>
      </c>
      <c r="K22" s="319">
        <v>0</v>
      </c>
      <c r="L22" s="318">
        <v>0</v>
      </c>
      <c r="M22" s="320">
        <v>0</v>
      </c>
      <c r="N22" s="321">
        <v>0</v>
      </c>
      <c r="O22" s="273">
        <f t="shared" si="1"/>
        <v>0</v>
      </c>
      <c r="P22" s="274">
        <f t="shared" si="2"/>
        <v>0</v>
      </c>
      <c r="Q22" s="275">
        <f t="shared" si="3"/>
        <v>0</v>
      </c>
      <c r="R22" s="274">
        <f t="shared" si="4"/>
        <v>0</v>
      </c>
      <c r="S22" s="276">
        <f t="shared" si="5"/>
        <v>0</v>
      </c>
      <c r="T22" s="277">
        <f t="shared" si="6"/>
        <v>0</v>
      </c>
      <c r="U22" s="267"/>
      <c r="V22" s="278"/>
      <c r="W22" s="451"/>
      <c r="X22" s="279" t="str">
        <f t="shared" si="7"/>
        <v>(Nombre de prestación 10)</v>
      </c>
      <c r="Y22" s="338">
        <v>0</v>
      </c>
      <c r="Z22" s="339">
        <v>0</v>
      </c>
      <c r="AA22" s="340">
        <v>0</v>
      </c>
      <c r="AB22" s="339">
        <v>0</v>
      </c>
      <c r="AC22" s="341">
        <v>0</v>
      </c>
      <c r="AD22" s="342">
        <v>0</v>
      </c>
      <c r="AE22" s="280">
        <f t="shared" si="8"/>
        <v>0</v>
      </c>
    </row>
  </sheetData>
  <sheetProtection algorithmName="SHA-512" hashValue="sMyekntiOnVyCweUaCiWmxRD5EdStYlH6UOHsTj8QLXaTUWqGo0bgpqpWTvY7/IelzlKuBQIGo6jumQKx8tBYQ==" saltValue="fDf2Y04xIbiZTqrGuwOSuQ==" spinCount="100000" sheet="1" objects="1" scenarios="1"/>
  <mergeCells count="31">
    <mergeCell ref="W13:W22"/>
    <mergeCell ref="Y10:AE10"/>
    <mergeCell ref="A10:A12"/>
    <mergeCell ref="W8:AA8"/>
    <mergeCell ref="C5:D5"/>
    <mergeCell ref="I10:N10"/>
    <mergeCell ref="O10:T10"/>
    <mergeCell ref="X10:X12"/>
    <mergeCell ref="W10:W12"/>
    <mergeCell ref="B10:B12"/>
    <mergeCell ref="A8:D8"/>
    <mergeCell ref="A13:A22"/>
    <mergeCell ref="C10:H10"/>
    <mergeCell ref="E5:F5"/>
    <mergeCell ref="C11:D11"/>
    <mergeCell ref="E11:F11"/>
    <mergeCell ref="G11:G12"/>
    <mergeCell ref="H11:H12"/>
    <mergeCell ref="I11:J11"/>
    <mergeCell ref="K11:L11"/>
    <mergeCell ref="M11:M12"/>
    <mergeCell ref="N11:N12"/>
    <mergeCell ref="O11:P11"/>
    <mergeCell ref="Q11:R11"/>
    <mergeCell ref="S11:S12"/>
    <mergeCell ref="T11:T12"/>
    <mergeCell ref="Y11:Z11"/>
    <mergeCell ref="AA11:AB11"/>
    <mergeCell ref="AC11:AC12"/>
    <mergeCell ref="AD11:AD12"/>
    <mergeCell ref="AE11:AE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U26"/>
  <sheetViews>
    <sheetView showGridLines="0" zoomScale="80" zoomScaleNormal="80" workbookViewId="0">
      <selection activeCell="D1" sqref="D1"/>
    </sheetView>
  </sheetViews>
  <sheetFormatPr baseColWidth="10" defaultColWidth="10.6640625" defaultRowHeight="13.2" x14ac:dyDescent="0.25"/>
  <cols>
    <col min="1" max="1" width="17.109375" style="4" customWidth="1"/>
    <col min="2" max="2" width="36.5546875" style="10" customWidth="1"/>
    <col min="3" max="3" width="17.88671875" style="10" customWidth="1"/>
    <col min="4" max="4" width="15.33203125" style="10" customWidth="1"/>
    <col min="5" max="5" width="14.88671875" style="10" customWidth="1"/>
    <col min="6" max="6" width="13.109375" style="10" customWidth="1"/>
    <col min="7" max="8" width="14.6640625" style="10" customWidth="1"/>
    <col min="9" max="9" width="17.6640625" style="10" customWidth="1"/>
    <col min="10" max="10" width="16.88671875" style="10" customWidth="1"/>
    <col min="11" max="11" width="14.6640625" style="10" customWidth="1"/>
    <col min="12" max="12" width="13.33203125" style="10" customWidth="1"/>
    <col min="13" max="14" width="14.6640625" style="10" customWidth="1"/>
    <col min="15" max="15" width="33.5546875" style="4" bestFit="1" customWidth="1"/>
    <col min="16" max="16" width="14.6640625" style="10" customWidth="1"/>
    <col min="17" max="17" width="33.5546875" style="4" bestFit="1" customWidth="1"/>
    <col min="18" max="18" width="14.6640625" style="10" customWidth="1"/>
    <col min="19" max="19" width="14.33203125" style="4" customWidth="1"/>
    <col min="20" max="16384" width="10.6640625" style="4"/>
  </cols>
  <sheetData>
    <row r="1" spans="1:19" x14ac:dyDescent="0.25">
      <c r="B1" s="57"/>
      <c r="C1" s="57"/>
      <c r="D1" s="57" t="s">
        <v>156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R1" s="57"/>
    </row>
    <row r="2" spans="1:19" x14ac:dyDescent="0.25">
      <c r="B2" s="57"/>
      <c r="C2" s="57"/>
      <c r="D2" s="57" t="s">
        <v>115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R2" s="57"/>
    </row>
    <row r="3" spans="1:19" x14ac:dyDescent="0.2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R3" s="17"/>
    </row>
    <row r="4" spans="1:19" ht="18.75" customHeight="1" x14ac:dyDescent="0.25">
      <c r="C4" s="22" t="s">
        <v>0</v>
      </c>
      <c r="D4" s="500" t="str">
        <f>+'A) Reajuste Tarifas y Ocupación'!E5</f>
        <v>BIENVALP</v>
      </c>
      <c r="E4" s="501"/>
      <c r="F4" s="143"/>
      <c r="G4" s="143"/>
      <c r="H4" s="143"/>
      <c r="I4" s="143"/>
      <c r="J4" s="143"/>
      <c r="K4" s="143"/>
      <c r="L4" s="143"/>
      <c r="M4" s="143"/>
      <c r="N4" s="143"/>
      <c r="P4" s="143"/>
      <c r="R4" s="143"/>
    </row>
    <row r="5" spans="1:19" x14ac:dyDescent="0.25">
      <c r="A5" s="9"/>
      <c r="B5" s="2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R5" s="143"/>
    </row>
    <row r="6" spans="1:19" x14ac:dyDescent="0.25">
      <c r="A6" s="9"/>
      <c r="B6" s="2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R6" s="143"/>
    </row>
    <row r="7" spans="1:19" ht="12.75" customHeight="1" x14ac:dyDescent="0.25">
      <c r="A7" s="511" t="s">
        <v>166</v>
      </c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3"/>
      <c r="R7" s="115"/>
    </row>
    <row r="8" spans="1:19" x14ac:dyDescent="0.25">
      <c r="A8" s="514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6"/>
      <c r="R8" s="115"/>
    </row>
    <row r="9" spans="1:19" x14ac:dyDescent="0.25">
      <c r="A9" s="517"/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9"/>
      <c r="R9" s="115"/>
    </row>
    <row r="10" spans="1:19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spans="1:19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9" ht="15.6" x14ac:dyDescent="0.25">
      <c r="A12" s="520" t="s">
        <v>130</v>
      </c>
      <c r="B12" s="520"/>
      <c r="C12" s="520"/>
      <c r="D12" s="520"/>
      <c r="E12" s="87"/>
      <c r="F12" s="87"/>
      <c r="G12" s="87"/>
      <c r="H12" s="87"/>
      <c r="I12" s="172"/>
      <c r="J12" s="171"/>
      <c r="K12" s="87"/>
      <c r="L12" s="87"/>
      <c r="M12" s="87"/>
      <c r="N12" s="87"/>
      <c r="O12" s="87"/>
      <c r="P12" s="87"/>
      <c r="Q12" s="87"/>
      <c r="R12" s="87"/>
    </row>
    <row r="13" spans="1:19" ht="13.8" thickBot="1" x14ac:dyDescent="0.3">
      <c r="A13" s="9"/>
      <c r="B13" s="2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R13" s="143"/>
    </row>
    <row r="14" spans="1:19" ht="20.25" customHeight="1" x14ac:dyDescent="0.25">
      <c r="A14" s="504" t="s">
        <v>123</v>
      </c>
      <c r="B14" s="507" t="s">
        <v>5</v>
      </c>
      <c r="C14" s="464" t="s">
        <v>133</v>
      </c>
      <c r="D14" s="465"/>
      <c r="E14" s="465"/>
      <c r="F14" s="465"/>
      <c r="G14" s="465"/>
      <c r="H14" s="466"/>
      <c r="I14" s="521" t="s">
        <v>165</v>
      </c>
      <c r="J14" s="522"/>
      <c r="K14" s="522"/>
      <c r="L14" s="522"/>
      <c r="M14" s="522"/>
      <c r="N14" s="523"/>
      <c r="O14" s="510" t="s">
        <v>120</v>
      </c>
      <c r="P14" s="503"/>
      <c r="Q14" s="502" t="s">
        <v>121</v>
      </c>
      <c r="R14" s="503"/>
      <c r="S14" s="498" t="s">
        <v>141</v>
      </c>
    </row>
    <row r="15" spans="1:19" ht="20.25" customHeight="1" x14ac:dyDescent="0.25">
      <c r="A15" s="505"/>
      <c r="B15" s="508"/>
      <c r="C15" s="524" t="s">
        <v>159</v>
      </c>
      <c r="D15" s="525"/>
      <c r="E15" s="524" t="s">
        <v>161</v>
      </c>
      <c r="F15" s="525"/>
      <c r="G15" s="444" t="s">
        <v>158</v>
      </c>
      <c r="H15" s="444" t="s">
        <v>157</v>
      </c>
      <c r="I15" s="447" t="s">
        <v>159</v>
      </c>
      <c r="J15" s="448"/>
      <c r="K15" s="447" t="s">
        <v>161</v>
      </c>
      <c r="L15" s="448"/>
      <c r="M15" s="489" t="s">
        <v>158</v>
      </c>
      <c r="N15" s="491" t="s">
        <v>157</v>
      </c>
      <c r="O15" s="493" t="s">
        <v>70</v>
      </c>
      <c r="P15" s="483" t="s">
        <v>91</v>
      </c>
      <c r="Q15" s="485" t="s">
        <v>70</v>
      </c>
      <c r="R15" s="487" t="s">
        <v>91</v>
      </c>
      <c r="S15" s="499"/>
    </row>
    <row r="16" spans="1:19" ht="40.200000000000003" thickBot="1" x14ac:dyDescent="0.3">
      <c r="A16" s="506"/>
      <c r="B16" s="509"/>
      <c r="C16" s="347" t="s">
        <v>163</v>
      </c>
      <c r="D16" s="348" t="s">
        <v>162</v>
      </c>
      <c r="E16" s="347" t="s">
        <v>164</v>
      </c>
      <c r="F16" s="377" t="s">
        <v>160</v>
      </c>
      <c r="G16" s="443"/>
      <c r="H16" s="443"/>
      <c r="I16" s="378" t="s">
        <v>163</v>
      </c>
      <c r="J16" s="344" t="s">
        <v>162</v>
      </c>
      <c r="K16" s="378" t="s">
        <v>164</v>
      </c>
      <c r="L16" s="344" t="s">
        <v>160</v>
      </c>
      <c r="M16" s="490"/>
      <c r="N16" s="492"/>
      <c r="O16" s="494"/>
      <c r="P16" s="484"/>
      <c r="Q16" s="486"/>
      <c r="R16" s="488"/>
      <c r="S16" s="499"/>
    </row>
    <row r="17" spans="1:21" ht="12.75" customHeight="1" x14ac:dyDescent="0.25">
      <c r="A17" s="495" t="str">
        <f>'A) Reajuste Tarifas y Ocupación'!A13</f>
        <v>DALEGRÍA</v>
      </c>
      <c r="B17" s="119" t="str">
        <f>+'A) Reajuste Tarifas y Ocupación'!B13</f>
        <v>Jornada Completa</v>
      </c>
      <c r="C17" s="173">
        <f>+'A) Reajuste Tarifas y Ocupación'!O13</f>
        <v>90300</v>
      </c>
      <c r="D17" s="174">
        <f>+'A) Reajuste Tarifas y Ocupación'!P13</f>
        <v>76000</v>
      </c>
      <c r="E17" s="173">
        <f>+'A) Reajuste Tarifas y Ocupación'!Q13</f>
        <v>126300</v>
      </c>
      <c r="F17" s="174">
        <f>+'A) Reajuste Tarifas y Ocupación'!R13</f>
        <v>106100</v>
      </c>
      <c r="G17" s="174">
        <f>+'A) Reajuste Tarifas y Ocupación'!S13</f>
        <v>142100</v>
      </c>
      <c r="H17" s="174">
        <f>+'A) Reajuste Tarifas y Ocupación'!T13</f>
        <v>142100</v>
      </c>
      <c r="I17" s="351">
        <f>IFERROR(C17/$S17,0)</f>
        <v>0.42594339622641508</v>
      </c>
      <c r="J17" s="352">
        <f>IFERROR(D17/$S17,0)</f>
        <v>0.35849056603773582</v>
      </c>
      <c r="K17" s="353">
        <f>IFERROR(E17/$S17,0)</f>
        <v>0.59575471698113203</v>
      </c>
      <c r="L17" s="352">
        <f>IFERROR(F17/$S17,0)</f>
        <v>0.50047169811320757</v>
      </c>
      <c r="M17" s="354">
        <f t="shared" ref="M17:N26" si="0">IFERROR(G17/$S17,0)</f>
        <v>0.67028301886792452</v>
      </c>
      <c r="N17" s="355">
        <f t="shared" si="0"/>
        <v>0.67028301886792452</v>
      </c>
      <c r="O17" s="281" t="s">
        <v>139</v>
      </c>
      <c r="P17" s="362">
        <f>190000*(1.06)</f>
        <v>201400</v>
      </c>
      <c r="Q17" s="363" t="s">
        <v>140</v>
      </c>
      <c r="R17" s="362">
        <f>210000*(1.06)</f>
        <v>222600</v>
      </c>
      <c r="S17" s="94">
        <f>AVERAGE(P17,R17)</f>
        <v>212000</v>
      </c>
      <c r="T17" s="24"/>
      <c r="U17" s="25"/>
    </row>
    <row r="18" spans="1:21" ht="12.75" customHeight="1" x14ac:dyDescent="0.25">
      <c r="A18" s="496"/>
      <c r="B18" s="119" t="str">
        <f>+'A) Reajuste Tarifas y Ocupación'!B14</f>
        <v>(Nombre de prestación 2)</v>
      </c>
      <c r="C18" s="173">
        <f>+'A) Reajuste Tarifas y Ocupación'!O14</f>
        <v>0</v>
      </c>
      <c r="D18" s="174">
        <f>+'A) Reajuste Tarifas y Ocupación'!P14</f>
        <v>0</v>
      </c>
      <c r="E18" s="173">
        <f>+'A) Reajuste Tarifas y Ocupación'!Q14</f>
        <v>0</v>
      </c>
      <c r="F18" s="174">
        <f>+'A) Reajuste Tarifas y Ocupación'!R14</f>
        <v>0</v>
      </c>
      <c r="G18" s="174">
        <f>+'A) Reajuste Tarifas y Ocupación'!S14</f>
        <v>0</v>
      </c>
      <c r="H18" s="174">
        <f>+'A) Reajuste Tarifas y Ocupación'!T14</f>
        <v>0</v>
      </c>
      <c r="I18" s="351">
        <f t="shared" ref="I18:I26" si="1">IFERROR(C18/$S18,0)</f>
        <v>0</v>
      </c>
      <c r="J18" s="352">
        <f t="shared" ref="J18:J26" si="2">IFERROR(D18/$S18,0)</f>
        <v>0</v>
      </c>
      <c r="K18" s="353">
        <f t="shared" ref="K18:K26" si="3">IFERROR(E18/$S18,0)</f>
        <v>0</v>
      </c>
      <c r="L18" s="352">
        <f t="shared" ref="L18:L26" si="4">IFERROR(F18/$S18,0)</f>
        <v>0</v>
      </c>
      <c r="M18" s="354">
        <f t="shared" si="0"/>
        <v>0</v>
      </c>
      <c r="N18" s="355">
        <f t="shared" si="0"/>
        <v>0</v>
      </c>
      <c r="O18" s="364" t="s">
        <v>71</v>
      </c>
      <c r="P18" s="365">
        <v>0</v>
      </c>
      <c r="Q18" s="366" t="s">
        <v>71</v>
      </c>
      <c r="R18" s="365">
        <v>0</v>
      </c>
      <c r="S18" s="120">
        <f t="shared" ref="S18:S26" si="5">AVERAGE(P18,R18)</f>
        <v>0</v>
      </c>
      <c r="T18" s="24"/>
      <c r="U18" s="25"/>
    </row>
    <row r="19" spans="1:21" ht="12.75" customHeight="1" x14ac:dyDescent="0.25">
      <c r="A19" s="496"/>
      <c r="B19" s="119" t="str">
        <f>+'A) Reajuste Tarifas y Ocupación'!B15</f>
        <v>(Nombre de prestación 3)</v>
      </c>
      <c r="C19" s="173">
        <f>+'A) Reajuste Tarifas y Ocupación'!O15</f>
        <v>0</v>
      </c>
      <c r="D19" s="174">
        <f>+'A) Reajuste Tarifas y Ocupación'!P15</f>
        <v>0</v>
      </c>
      <c r="E19" s="173">
        <f>+'A) Reajuste Tarifas y Ocupación'!Q15</f>
        <v>0</v>
      </c>
      <c r="F19" s="174">
        <f>+'A) Reajuste Tarifas y Ocupación'!R15</f>
        <v>0</v>
      </c>
      <c r="G19" s="174">
        <f>+'A) Reajuste Tarifas y Ocupación'!S15</f>
        <v>0</v>
      </c>
      <c r="H19" s="174">
        <f>+'A) Reajuste Tarifas y Ocupación'!T15</f>
        <v>0</v>
      </c>
      <c r="I19" s="351">
        <f t="shared" si="1"/>
        <v>0</v>
      </c>
      <c r="J19" s="352">
        <f t="shared" si="2"/>
        <v>0</v>
      </c>
      <c r="K19" s="353">
        <f t="shared" si="3"/>
        <v>0</v>
      </c>
      <c r="L19" s="352">
        <f t="shared" si="4"/>
        <v>0</v>
      </c>
      <c r="M19" s="354">
        <f t="shared" si="0"/>
        <v>0</v>
      </c>
      <c r="N19" s="355">
        <f t="shared" si="0"/>
        <v>0</v>
      </c>
      <c r="O19" s="364" t="s">
        <v>71</v>
      </c>
      <c r="P19" s="365">
        <v>0</v>
      </c>
      <c r="Q19" s="366" t="s">
        <v>71</v>
      </c>
      <c r="R19" s="365">
        <v>0</v>
      </c>
      <c r="S19" s="120">
        <f t="shared" si="5"/>
        <v>0</v>
      </c>
      <c r="T19" s="24"/>
      <c r="U19" s="25"/>
    </row>
    <row r="20" spans="1:21" ht="12.75" customHeight="1" x14ac:dyDescent="0.25">
      <c r="A20" s="496"/>
      <c r="B20" s="119" t="str">
        <f>+'A) Reajuste Tarifas y Ocupación'!B16</f>
        <v>(Nombre de prestación 4)</v>
      </c>
      <c r="C20" s="173">
        <f>+'A) Reajuste Tarifas y Ocupación'!O16</f>
        <v>0</v>
      </c>
      <c r="D20" s="174">
        <f>+'A) Reajuste Tarifas y Ocupación'!P16</f>
        <v>0</v>
      </c>
      <c r="E20" s="173">
        <f>+'A) Reajuste Tarifas y Ocupación'!Q16</f>
        <v>0</v>
      </c>
      <c r="F20" s="174">
        <f>+'A) Reajuste Tarifas y Ocupación'!R16</f>
        <v>0</v>
      </c>
      <c r="G20" s="174">
        <f>+'A) Reajuste Tarifas y Ocupación'!S16</f>
        <v>0</v>
      </c>
      <c r="H20" s="174">
        <f>+'A) Reajuste Tarifas y Ocupación'!T16</f>
        <v>0</v>
      </c>
      <c r="I20" s="351">
        <f t="shared" si="1"/>
        <v>0</v>
      </c>
      <c r="J20" s="352">
        <f t="shared" si="2"/>
        <v>0</v>
      </c>
      <c r="K20" s="353">
        <f t="shared" si="3"/>
        <v>0</v>
      </c>
      <c r="L20" s="352">
        <f t="shared" si="4"/>
        <v>0</v>
      </c>
      <c r="M20" s="354">
        <f t="shared" si="0"/>
        <v>0</v>
      </c>
      <c r="N20" s="355">
        <f t="shared" si="0"/>
        <v>0</v>
      </c>
      <c r="O20" s="364" t="s">
        <v>71</v>
      </c>
      <c r="P20" s="365">
        <v>0</v>
      </c>
      <c r="Q20" s="366" t="s">
        <v>71</v>
      </c>
      <c r="R20" s="365">
        <v>0</v>
      </c>
      <c r="S20" s="120">
        <f t="shared" si="5"/>
        <v>0</v>
      </c>
      <c r="T20" s="24"/>
      <c r="U20" s="25"/>
    </row>
    <row r="21" spans="1:21" ht="12.75" customHeight="1" x14ac:dyDescent="0.25">
      <c r="A21" s="496"/>
      <c r="B21" s="144" t="str">
        <f>+'A) Reajuste Tarifas y Ocupación'!B17</f>
        <v>(Nombre de prestación 5)</v>
      </c>
      <c r="C21" s="175">
        <f>+'A) Reajuste Tarifas y Ocupación'!O17</f>
        <v>0</v>
      </c>
      <c r="D21" s="176">
        <f>+'A) Reajuste Tarifas y Ocupación'!P17</f>
        <v>0</v>
      </c>
      <c r="E21" s="175">
        <f>+'A) Reajuste Tarifas y Ocupación'!Q17</f>
        <v>0</v>
      </c>
      <c r="F21" s="176">
        <f>+'A) Reajuste Tarifas y Ocupación'!R17</f>
        <v>0</v>
      </c>
      <c r="G21" s="176">
        <f>+'A) Reajuste Tarifas y Ocupación'!S17</f>
        <v>0</v>
      </c>
      <c r="H21" s="176">
        <f>+'A) Reajuste Tarifas y Ocupación'!T17</f>
        <v>0</v>
      </c>
      <c r="I21" s="351">
        <f t="shared" si="1"/>
        <v>0</v>
      </c>
      <c r="J21" s="356">
        <f t="shared" si="2"/>
        <v>0</v>
      </c>
      <c r="K21" s="353">
        <f t="shared" si="3"/>
        <v>0</v>
      </c>
      <c r="L21" s="352">
        <f t="shared" si="4"/>
        <v>0</v>
      </c>
      <c r="M21" s="354">
        <f t="shared" si="0"/>
        <v>0</v>
      </c>
      <c r="N21" s="355">
        <f t="shared" si="0"/>
        <v>0</v>
      </c>
      <c r="O21" s="301" t="s">
        <v>71</v>
      </c>
      <c r="P21" s="367">
        <v>0</v>
      </c>
      <c r="Q21" s="368" t="s">
        <v>71</v>
      </c>
      <c r="R21" s="367">
        <v>0</v>
      </c>
      <c r="S21" s="145">
        <f t="shared" si="5"/>
        <v>0</v>
      </c>
      <c r="T21" s="24"/>
      <c r="U21" s="25"/>
    </row>
    <row r="22" spans="1:21" ht="12.75" customHeight="1" x14ac:dyDescent="0.25">
      <c r="A22" s="496"/>
      <c r="B22" s="146" t="str">
        <f>+'A) Reajuste Tarifas y Ocupación'!B18</f>
        <v>(Nombre de prestación 6)</v>
      </c>
      <c r="C22" s="173">
        <f>+'A) Reajuste Tarifas y Ocupación'!O18</f>
        <v>0</v>
      </c>
      <c r="D22" s="174">
        <f>+'A) Reajuste Tarifas y Ocupación'!P18</f>
        <v>0</v>
      </c>
      <c r="E22" s="173">
        <f>+'A) Reajuste Tarifas y Ocupación'!Q18</f>
        <v>0</v>
      </c>
      <c r="F22" s="174">
        <f>+'A) Reajuste Tarifas y Ocupación'!R18</f>
        <v>0</v>
      </c>
      <c r="G22" s="174">
        <f>+'A) Reajuste Tarifas y Ocupación'!S18</f>
        <v>0</v>
      </c>
      <c r="H22" s="174">
        <f>+'A) Reajuste Tarifas y Ocupación'!T18</f>
        <v>0</v>
      </c>
      <c r="I22" s="351">
        <f t="shared" si="1"/>
        <v>0</v>
      </c>
      <c r="J22" s="352">
        <f t="shared" si="2"/>
        <v>0</v>
      </c>
      <c r="K22" s="353">
        <f t="shared" si="3"/>
        <v>0</v>
      </c>
      <c r="L22" s="352">
        <f t="shared" si="4"/>
        <v>0</v>
      </c>
      <c r="M22" s="354">
        <f t="shared" si="0"/>
        <v>0</v>
      </c>
      <c r="N22" s="355">
        <f t="shared" si="0"/>
        <v>0</v>
      </c>
      <c r="O22" s="369" t="s">
        <v>71</v>
      </c>
      <c r="P22" s="370">
        <v>0</v>
      </c>
      <c r="Q22" s="371" t="s">
        <v>71</v>
      </c>
      <c r="R22" s="370">
        <v>0</v>
      </c>
      <c r="S22" s="120">
        <f t="shared" si="5"/>
        <v>0</v>
      </c>
    </row>
    <row r="23" spans="1:21" ht="12.75" customHeight="1" x14ac:dyDescent="0.25">
      <c r="A23" s="496"/>
      <c r="B23" s="146" t="str">
        <f>+'A) Reajuste Tarifas y Ocupación'!B19</f>
        <v>(Nombre de prestación 7)</v>
      </c>
      <c r="C23" s="173">
        <f>+'A) Reajuste Tarifas y Ocupación'!O19</f>
        <v>0</v>
      </c>
      <c r="D23" s="174">
        <f>+'A) Reajuste Tarifas y Ocupación'!P19</f>
        <v>0</v>
      </c>
      <c r="E23" s="173">
        <f>+'A) Reajuste Tarifas y Ocupación'!Q19</f>
        <v>0</v>
      </c>
      <c r="F23" s="174">
        <f>+'A) Reajuste Tarifas y Ocupación'!R19</f>
        <v>0</v>
      </c>
      <c r="G23" s="174">
        <f>+'A) Reajuste Tarifas y Ocupación'!S19</f>
        <v>0</v>
      </c>
      <c r="H23" s="174">
        <f>+'A) Reajuste Tarifas y Ocupación'!T19</f>
        <v>0</v>
      </c>
      <c r="I23" s="351">
        <f t="shared" si="1"/>
        <v>0</v>
      </c>
      <c r="J23" s="352">
        <f t="shared" si="2"/>
        <v>0</v>
      </c>
      <c r="K23" s="353">
        <f t="shared" si="3"/>
        <v>0</v>
      </c>
      <c r="L23" s="352">
        <f t="shared" si="4"/>
        <v>0</v>
      </c>
      <c r="M23" s="354">
        <f t="shared" si="0"/>
        <v>0</v>
      </c>
      <c r="N23" s="355">
        <f t="shared" si="0"/>
        <v>0</v>
      </c>
      <c r="O23" s="291" t="s">
        <v>71</v>
      </c>
      <c r="P23" s="372">
        <v>0</v>
      </c>
      <c r="Q23" s="373" t="s">
        <v>71</v>
      </c>
      <c r="R23" s="372">
        <v>0</v>
      </c>
      <c r="S23" s="120">
        <f t="shared" si="5"/>
        <v>0</v>
      </c>
    </row>
    <row r="24" spans="1:21" ht="12.75" customHeight="1" x14ac:dyDescent="0.25">
      <c r="A24" s="496"/>
      <c r="B24" s="146" t="str">
        <f>+'A) Reajuste Tarifas y Ocupación'!B20</f>
        <v>(Nombre de prestación 8)</v>
      </c>
      <c r="C24" s="173">
        <f>+'A) Reajuste Tarifas y Ocupación'!O20</f>
        <v>0</v>
      </c>
      <c r="D24" s="174">
        <f>+'A) Reajuste Tarifas y Ocupación'!P20</f>
        <v>0</v>
      </c>
      <c r="E24" s="173">
        <f>+'A) Reajuste Tarifas y Ocupación'!Q20</f>
        <v>0</v>
      </c>
      <c r="F24" s="174">
        <f>+'A) Reajuste Tarifas y Ocupación'!R20</f>
        <v>0</v>
      </c>
      <c r="G24" s="174">
        <f>+'A) Reajuste Tarifas y Ocupación'!S20</f>
        <v>0</v>
      </c>
      <c r="H24" s="174">
        <f>+'A) Reajuste Tarifas y Ocupación'!T20</f>
        <v>0</v>
      </c>
      <c r="I24" s="351">
        <f t="shared" si="1"/>
        <v>0</v>
      </c>
      <c r="J24" s="352">
        <f t="shared" si="2"/>
        <v>0</v>
      </c>
      <c r="K24" s="353">
        <f t="shared" si="3"/>
        <v>0</v>
      </c>
      <c r="L24" s="352">
        <f t="shared" si="4"/>
        <v>0</v>
      </c>
      <c r="M24" s="354">
        <f t="shared" si="0"/>
        <v>0</v>
      </c>
      <c r="N24" s="355">
        <f t="shared" si="0"/>
        <v>0</v>
      </c>
      <c r="O24" s="291" t="s">
        <v>71</v>
      </c>
      <c r="P24" s="372">
        <v>0</v>
      </c>
      <c r="Q24" s="373" t="s">
        <v>71</v>
      </c>
      <c r="R24" s="372">
        <v>0</v>
      </c>
      <c r="S24" s="120">
        <f t="shared" si="5"/>
        <v>0</v>
      </c>
    </row>
    <row r="25" spans="1:21" ht="12.75" customHeight="1" x14ac:dyDescent="0.25">
      <c r="A25" s="496"/>
      <c r="B25" s="146" t="str">
        <f>+'A) Reajuste Tarifas y Ocupación'!B21</f>
        <v>(Nombre de prestación 9)</v>
      </c>
      <c r="C25" s="173">
        <f>+'A) Reajuste Tarifas y Ocupación'!O21</f>
        <v>0</v>
      </c>
      <c r="D25" s="174">
        <f>+'A) Reajuste Tarifas y Ocupación'!P21</f>
        <v>0</v>
      </c>
      <c r="E25" s="173">
        <f>+'A) Reajuste Tarifas y Ocupación'!Q21</f>
        <v>0</v>
      </c>
      <c r="F25" s="174">
        <f>+'A) Reajuste Tarifas y Ocupación'!R21</f>
        <v>0</v>
      </c>
      <c r="G25" s="174">
        <f>+'A) Reajuste Tarifas y Ocupación'!S21</f>
        <v>0</v>
      </c>
      <c r="H25" s="174">
        <f>+'A) Reajuste Tarifas y Ocupación'!T21</f>
        <v>0</v>
      </c>
      <c r="I25" s="351">
        <f t="shared" si="1"/>
        <v>0</v>
      </c>
      <c r="J25" s="352">
        <f t="shared" si="2"/>
        <v>0</v>
      </c>
      <c r="K25" s="353">
        <f t="shared" si="3"/>
        <v>0</v>
      </c>
      <c r="L25" s="352">
        <f t="shared" si="4"/>
        <v>0</v>
      </c>
      <c r="M25" s="354">
        <f t="shared" si="0"/>
        <v>0</v>
      </c>
      <c r="N25" s="355">
        <f t="shared" si="0"/>
        <v>0</v>
      </c>
      <c r="O25" s="291" t="s">
        <v>71</v>
      </c>
      <c r="P25" s="372">
        <v>0</v>
      </c>
      <c r="Q25" s="373" t="s">
        <v>71</v>
      </c>
      <c r="R25" s="372">
        <v>0</v>
      </c>
      <c r="S25" s="120">
        <f t="shared" si="5"/>
        <v>0</v>
      </c>
    </row>
    <row r="26" spans="1:21" ht="12.75" customHeight="1" thickBot="1" x14ac:dyDescent="0.3">
      <c r="A26" s="497"/>
      <c r="B26" s="121" t="str">
        <f>+'A) Reajuste Tarifas y Ocupación'!B22</f>
        <v>(Nombre de prestación 10)</v>
      </c>
      <c r="C26" s="177">
        <f>+'A) Reajuste Tarifas y Ocupación'!O22</f>
        <v>0</v>
      </c>
      <c r="D26" s="178">
        <f>+'A) Reajuste Tarifas y Ocupación'!P22</f>
        <v>0</v>
      </c>
      <c r="E26" s="177">
        <f>+'A) Reajuste Tarifas y Ocupación'!Q22</f>
        <v>0</v>
      </c>
      <c r="F26" s="178">
        <f>+'A) Reajuste Tarifas y Ocupación'!R22</f>
        <v>0</v>
      </c>
      <c r="G26" s="178">
        <f>+'A) Reajuste Tarifas y Ocupación'!S22</f>
        <v>0</v>
      </c>
      <c r="H26" s="178">
        <f>+'A) Reajuste Tarifas y Ocupación'!T22</f>
        <v>0</v>
      </c>
      <c r="I26" s="357">
        <f t="shared" si="1"/>
        <v>0</v>
      </c>
      <c r="J26" s="358">
        <f t="shared" si="2"/>
        <v>0</v>
      </c>
      <c r="K26" s="359">
        <f t="shared" si="3"/>
        <v>0</v>
      </c>
      <c r="L26" s="358">
        <f t="shared" si="4"/>
        <v>0</v>
      </c>
      <c r="M26" s="360">
        <f t="shared" si="0"/>
        <v>0</v>
      </c>
      <c r="N26" s="361">
        <f t="shared" si="0"/>
        <v>0</v>
      </c>
      <c r="O26" s="374" t="s">
        <v>71</v>
      </c>
      <c r="P26" s="375">
        <v>0</v>
      </c>
      <c r="Q26" s="376" t="s">
        <v>71</v>
      </c>
      <c r="R26" s="375">
        <v>0</v>
      </c>
      <c r="S26" s="122">
        <f t="shared" si="5"/>
        <v>0</v>
      </c>
    </row>
  </sheetData>
  <sheetProtection algorithmName="SHA-512" hashValue="Xurau8b3yQblJapUwewvFl4cZXD4TuvYuueJSMdLK7KTZ3+3XxwXKpSfG24EX6QycdML1Aee7SAwUGAvDlkLSQ==" saltValue="Xd5nkNoTwm9UB9szg9ffIA==" spinCount="100000" sheet="1" objects="1" scenarios="1"/>
  <mergeCells count="23">
    <mergeCell ref="A17:A26"/>
    <mergeCell ref="S14:S16"/>
    <mergeCell ref="D4:E4"/>
    <mergeCell ref="Q14:R14"/>
    <mergeCell ref="A14:A16"/>
    <mergeCell ref="B14:B16"/>
    <mergeCell ref="O14:P14"/>
    <mergeCell ref="A7:Q9"/>
    <mergeCell ref="A12:D12"/>
    <mergeCell ref="I14:N14"/>
    <mergeCell ref="C15:D15"/>
    <mergeCell ref="C14:H14"/>
    <mergeCell ref="E15:F15"/>
    <mergeCell ref="G15:G16"/>
    <mergeCell ref="H15:H16"/>
    <mergeCell ref="P15:P16"/>
    <mergeCell ref="Q15:Q16"/>
    <mergeCell ref="R15:R16"/>
    <mergeCell ref="I15:J15"/>
    <mergeCell ref="K15:L15"/>
    <mergeCell ref="M15:M16"/>
    <mergeCell ref="N15:N16"/>
    <mergeCell ref="O15:O16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ignoredErrors>
    <ignoredError sqref="P17 R17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Y31"/>
  <sheetViews>
    <sheetView showGridLines="0" zoomScale="80" zoomScaleNormal="80" workbookViewId="0">
      <selection activeCell="E1" sqref="E1"/>
    </sheetView>
  </sheetViews>
  <sheetFormatPr baseColWidth="10" defaultColWidth="11.44140625" defaultRowHeight="13.2" x14ac:dyDescent="0.25"/>
  <cols>
    <col min="1" max="1" width="7.109375" style="32" customWidth="1"/>
    <col min="2" max="2" width="17" style="32" customWidth="1"/>
    <col min="3" max="3" width="28" style="32" customWidth="1"/>
    <col min="4" max="4" width="24.109375" style="32" customWidth="1"/>
    <col min="5" max="5" width="25.109375" style="32" customWidth="1"/>
    <col min="6" max="6" width="22.109375" style="32" customWidth="1"/>
    <col min="7" max="7" width="14.88671875" style="32" customWidth="1"/>
    <col min="8" max="8" width="15" style="32" customWidth="1"/>
    <col min="9" max="9" width="15.109375" style="32" customWidth="1"/>
    <col min="10" max="10" width="17.44140625" style="32" customWidth="1"/>
    <col min="11" max="12" width="19.109375" style="32" customWidth="1"/>
    <col min="13" max="13" width="16.109375" style="32" customWidth="1"/>
    <col min="14" max="14" width="17.109375" style="32" customWidth="1"/>
    <col min="15" max="15" width="14.88671875" style="32" customWidth="1"/>
    <col min="16" max="16" width="17.6640625" style="32" customWidth="1"/>
    <col min="17" max="17" width="17.109375" style="32" customWidth="1"/>
    <col min="18" max="18" width="18.109375" style="45" customWidth="1"/>
    <col min="19" max="19" width="16.33203125" style="32" customWidth="1"/>
    <col min="20" max="20" width="15.88671875" style="32" customWidth="1"/>
    <col min="21" max="21" width="14.88671875" style="32" customWidth="1"/>
    <col min="22" max="22" width="15.88671875" style="32" customWidth="1"/>
    <col min="23" max="23" width="14.33203125" style="32" customWidth="1"/>
    <col min="24" max="24" width="14.88671875" style="32" customWidth="1"/>
    <col min="25" max="25" width="13.109375" style="32" customWidth="1"/>
    <col min="26" max="26" width="16.88671875" style="32" customWidth="1"/>
    <col min="27" max="27" width="17.5546875" style="32" customWidth="1"/>
    <col min="28" max="28" width="15.33203125" style="32" customWidth="1"/>
    <col min="29" max="29" width="19.6640625" style="32" customWidth="1"/>
    <col min="30" max="30" width="17.44140625" style="32" customWidth="1"/>
    <col min="31" max="31" width="12" style="32" customWidth="1"/>
    <col min="32" max="16384" width="11.44140625" style="32"/>
  </cols>
  <sheetData>
    <row r="1" spans="2:259" s="6" customFormat="1" x14ac:dyDescent="0.25">
      <c r="C1" s="7"/>
      <c r="D1" s="7"/>
      <c r="E1" s="57" t="s">
        <v>156</v>
      </c>
      <c r="F1" s="57"/>
      <c r="G1" s="57"/>
      <c r="H1" s="57"/>
      <c r="I1" s="57"/>
      <c r="J1" s="7"/>
      <c r="K1" s="7"/>
      <c r="IM1" s="4"/>
      <c r="IN1" s="4"/>
    </row>
    <row r="2" spans="2:259" s="6" customFormat="1" x14ac:dyDescent="0.25">
      <c r="E2" s="57" t="s">
        <v>116</v>
      </c>
      <c r="F2" s="57"/>
      <c r="G2" s="57"/>
      <c r="H2" s="57"/>
      <c r="I2" s="57"/>
      <c r="IM2" s="4"/>
      <c r="IN2" s="4"/>
    </row>
    <row r="3" spans="2:259" s="6" customFormat="1" x14ac:dyDescent="0.25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5">
      <c r="B4" s="27"/>
      <c r="D4" s="168" t="s">
        <v>0</v>
      </c>
      <c r="E4" s="126" t="str">
        <f>+'A) Reajuste Tarifas y Ocupación'!E5</f>
        <v>BIENVALP</v>
      </c>
      <c r="F4" s="127"/>
      <c r="G4" s="128"/>
      <c r="H4" s="128"/>
      <c r="I4" s="128"/>
      <c r="J4" s="128"/>
      <c r="N4" s="3"/>
      <c r="ID4" s="4"/>
      <c r="IE4" s="4"/>
      <c r="IF4" s="4"/>
      <c r="IG4" s="4"/>
      <c r="IH4" s="4"/>
      <c r="II4" s="4"/>
    </row>
    <row r="5" spans="2:259" s="6" customFormat="1" x14ac:dyDescent="0.25">
      <c r="B5" s="27"/>
      <c r="D5" s="169"/>
      <c r="E5" s="143"/>
      <c r="F5" s="143"/>
      <c r="G5" s="143"/>
      <c r="H5" s="143"/>
      <c r="I5" s="143"/>
      <c r="J5" s="143"/>
      <c r="N5" s="3"/>
      <c r="ID5" s="4"/>
      <c r="IE5" s="4"/>
      <c r="IF5" s="4"/>
      <c r="IG5" s="4"/>
      <c r="IH5" s="4"/>
      <c r="II5" s="4"/>
    </row>
    <row r="6" spans="2:259" s="6" customFormat="1" x14ac:dyDescent="0.25">
      <c r="B6" s="27"/>
      <c r="D6" s="169"/>
      <c r="E6" s="143"/>
      <c r="F6" s="143"/>
      <c r="G6" s="143"/>
      <c r="H6" s="143"/>
      <c r="I6" s="143"/>
      <c r="J6" s="143"/>
      <c r="N6" s="3"/>
      <c r="ID6" s="4"/>
      <c r="IE6" s="4"/>
      <c r="IF6" s="4"/>
      <c r="IG6" s="4"/>
      <c r="IH6" s="4"/>
      <c r="II6" s="4"/>
    </row>
    <row r="7" spans="2:259" s="17" customFormat="1" ht="15.6" x14ac:dyDescent="0.25">
      <c r="B7" s="458" t="s">
        <v>155</v>
      </c>
      <c r="C7" s="458"/>
      <c r="D7" s="458"/>
      <c r="E7" s="458"/>
      <c r="F7" s="167"/>
      <c r="G7" s="167"/>
      <c r="H7" s="167"/>
      <c r="I7" s="167"/>
      <c r="J7" s="143"/>
      <c r="K7" s="129" t="s">
        <v>4</v>
      </c>
      <c r="L7" s="130">
        <v>0.03</v>
      </c>
      <c r="N7" s="29"/>
      <c r="ID7" s="10"/>
      <c r="IE7" s="10"/>
      <c r="IF7" s="10"/>
      <c r="IG7" s="10"/>
      <c r="IH7" s="10"/>
      <c r="II7" s="10"/>
    </row>
    <row r="8" spans="2:259" ht="13.8" thickBot="1" x14ac:dyDescent="0.3"/>
    <row r="9" spans="2:259" ht="13.8" x14ac:dyDescent="0.25">
      <c r="B9" s="526" t="s">
        <v>123</v>
      </c>
      <c r="C9" s="528" t="s">
        <v>73</v>
      </c>
      <c r="D9" s="528" t="s">
        <v>74</v>
      </c>
      <c r="E9" s="530" t="s">
        <v>3</v>
      </c>
      <c r="F9" s="530" t="s">
        <v>82</v>
      </c>
      <c r="G9" s="532" t="s">
        <v>124</v>
      </c>
      <c r="H9" s="533"/>
      <c r="I9" s="533"/>
      <c r="J9" s="534"/>
      <c r="K9" s="535" t="s">
        <v>111</v>
      </c>
      <c r="L9" s="537" t="s">
        <v>125</v>
      </c>
      <c r="O9" s="31"/>
      <c r="P9" s="31"/>
      <c r="Q9" s="31"/>
      <c r="R9" s="31"/>
      <c r="S9" s="31"/>
      <c r="T9" s="31"/>
    </row>
    <row r="10" spans="2:259" ht="40.200000000000003" thickBot="1" x14ac:dyDescent="0.3">
      <c r="B10" s="527"/>
      <c r="C10" s="529"/>
      <c r="D10" s="529"/>
      <c r="E10" s="531"/>
      <c r="F10" s="531"/>
      <c r="G10" s="131" t="s">
        <v>126</v>
      </c>
      <c r="H10" s="132" t="s">
        <v>127</v>
      </c>
      <c r="I10" s="132" t="s">
        <v>128</v>
      </c>
      <c r="J10" s="133" t="s">
        <v>129</v>
      </c>
      <c r="K10" s="536"/>
      <c r="L10" s="538"/>
      <c r="M10" s="33"/>
      <c r="N10" s="92"/>
      <c r="O10" s="92"/>
      <c r="P10" s="24"/>
      <c r="Q10" s="24"/>
      <c r="R10" s="24"/>
      <c r="S10" s="33"/>
      <c r="T10" s="539"/>
      <c r="U10" s="539"/>
      <c r="V10" s="539"/>
      <c r="W10" s="539"/>
      <c r="X10" s="33"/>
    </row>
    <row r="11" spans="2:259" s="2" customFormat="1" x14ac:dyDescent="0.25">
      <c r="B11" s="540" t="str">
        <f>+'A) Reajuste Tarifas y Ocupación'!A13</f>
        <v>DALEGRÍA</v>
      </c>
      <c r="C11" s="281" t="s">
        <v>142</v>
      </c>
      <c r="D11" s="379" t="s">
        <v>142</v>
      </c>
      <c r="E11" s="379" t="s">
        <v>175</v>
      </c>
      <c r="F11" s="380" t="s">
        <v>152</v>
      </c>
      <c r="G11" s="381">
        <v>8564700</v>
      </c>
      <c r="H11" s="381">
        <v>210000</v>
      </c>
      <c r="I11" s="283">
        <v>120000</v>
      </c>
      <c r="J11" s="134">
        <f>SUM(G11:I11)</f>
        <v>8894700</v>
      </c>
      <c r="K11" s="95">
        <f t="shared" ref="K11:K25" si="0">+J11*(1+$L$7)</f>
        <v>9161541</v>
      </c>
      <c r="L11" s="543">
        <f>SUM(K11:K25)</f>
        <v>37365516</v>
      </c>
      <c r="M11" s="33"/>
      <c r="N11" s="38"/>
      <c r="O11" s="38"/>
      <c r="P11" s="93"/>
      <c r="Q11" s="93"/>
      <c r="R11" s="93"/>
      <c r="S11" s="35"/>
      <c r="T11" s="34"/>
      <c r="U11" s="34"/>
      <c r="V11" s="34"/>
      <c r="W11" s="34"/>
      <c r="X11" s="3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5">
      <c r="B12" s="541"/>
      <c r="C12" s="382" t="s">
        <v>142</v>
      </c>
      <c r="D12" s="383" t="s">
        <v>142</v>
      </c>
      <c r="E12" s="383" t="s">
        <v>176</v>
      </c>
      <c r="F12" s="384" t="s">
        <v>152</v>
      </c>
      <c r="G12" s="385">
        <v>8361000</v>
      </c>
      <c r="H12" s="385">
        <v>210000</v>
      </c>
      <c r="I12" s="386">
        <v>120000</v>
      </c>
      <c r="J12" s="134">
        <f t="shared" ref="J12:J25" si="1">SUM(G12:I12)</f>
        <v>8691000</v>
      </c>
      <c r="K12" s="95">
        <f t="shared" si="0"/>
        <v>8951730</v>
      </c>
      <c r="L12" s="544"/>
      <c r="M12" s="33"/>
      <c r="N12" s="38"/>
      <c r="O12" s="38"/>
      <c r="P12" s="24"/>
      <c r="Q12" s="24"/>
      <c r="R12" s="24"/>
      <c r="S12" s="35"/>
      <c r="T12" s="34"/>
      <c r="U12" s="34"/>
      <c r="V12" s="34"/>
      <c r="W12" s="34"/>
      <c r="X12" s="3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5">
      <c r="B13" s="541"/>
      <c r="C13" s="291" t="s">
        <v>142</v>
      </c>
      <c r="D13" s="387" t="s">
        <v>142</v>
      </c>
      <c r="E13" s="387" t="s">
        <v>177</v>
      </c>
      <c r="F13" s="384" t="s">
        <v>152</v>
      </c>
      <c r="G13" s="385">
        <v>7946000</v>
      </c>
      <c r="H13" s="385">
        <v>210000</v>
      </c>
      <c r="I13" s="386">
        <v>120000</v>
      </c>
      <c r="J13" s="134">
        <f t="shared" si="1"/>
        <v>8276000</v>
      </c>
      <c r="K13" s="95">
        <f t="shared" si="0"/>
        <v>8524280</v>
      </c>
      <c r="L13" s="544"/>
      <c r="M13" s="33"/>
      <c r="N13" s="38"/>
      <c r="O13" s="38"/>
      <c r="P13" s="24"/>
      <c r="Q13" s="24"/>
      <c r="R13" s="24"/>
      <c r="S13" s="35"/>
      <c r="T13" s="34"/>
      <c r="U13" s="34"/>
      <c r="V13" s="34"/>
      <c r="W13" s="34"/>
      <c r="X13" s="3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5">
      <c r="B14" s="541"/>
      <c r="C14" s="291" t="s">
        <v>142</v>
      </c>
      <c r="D14" s="387" t="s">
        <v>142</v>
      </c>
      <c r="E14" s="387" t="s">
        <v>173</v>
      </c>
      <c r="F14" s="384" t="s">
        <v>152</v>
      </c>
      <c r="G14" s="385">
        <v>4875200</v>
      </c>
      <c r="H14" s="385">
        <v>250000</v>
      </c>
      <c r="I14" s="386">
        <v>160000</v>
      </c>
      <c r="J14" s="134">
        <f t="shared" si="1"/>
        <v>5285200</v>
      </c>
      <c r="K14" s="95">
        <f t="shared" si="0"/>
        <v>5443756</v>
      </c>
      <c r="L14" s="544"/>
      <c r="M14" s="33"/>
      <c r="N14" s="38"/>
      <c r="O14" s="38"/>
      <c r="P14" s="24"/>
      <c r="Q14" s="24"/>
      <c r="R14" s="24"/>
      <c r="S14" s="35"/>
      <c r="T14" s="34"/>
      <c r="U14" s="34"/>
      <c r="V14" s="34"/>
      <c r="W14" s="34"/>
      <c r="X14" s="3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5">
      <c r="B15" s="541"/>
      <c r="C15" s="291" t="s">
        <v>142</v>
      </c>
      <c r="D15" s="387" t="s">
        <v>142</v>
      </c>
      <c r="E15" s="387" t="s">
        <v>174</v>
      </c>
      <c r="F15" s="384" t="s">
        <v>152</v>
      </c>
      <c r="G15" s="385">
        <v>4720300</v>
      </c>
      <c r="H15" s="385">
        <v>250000</v>
      </c>
      <c r="I15" s="386">
        <v>160000</v>
      </c>
      <c r="J15" s="134">
        <f t="shared" si="1"/>
        <v>5130300</v>
      </c>
      <c r="K15" s="95">
        <f t="shared" si="0"/>
        <v>5284209</v>
      </c>
      <c r="L15" s="544"/>
      <c r="M15" s="33"/>
      <c r="N15" s="38"/>
      <c r="O15" s="38"/>
      <c r="P15" s="24"/>
      <c r="Q15" s="24"/>
      <c r="R15" s="24"/>
      <c r="S15" s="35"/>
      <c r="T15" s="34"/>
      <c r="U15" s="34"/>
      <c r="V15" s="34"/>
      <c r="W15" s="34"/>
      <c r="X15" s="3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5">
      <c r="B16" s="541"/>
      <c r="C16" s="291"/>
      <c r="D16" s="387"/>
      <c r="E16" s="387"/>
      <c r="F16" s="384"/>
      <c r="G16" s="385">
        <v>0</v>
      </c>
      <c r="H16" s="385">
        <v>0</v>
      </c>
      <c r="I16" s="386">
        <v>0</v>
      </c>
      <c r="J16" s="134">
        <f t="shared" si="1"/>
        <v>0</v>
      </c>
      <c r="K16" s="95">
        <f t="shared" si="0"/>
        <v>0</v>
      </c>
      <c r="L16" s="544"/>
      <c r="M16" s="33"/>
      <c r="N16" s="38"/>
      <c r="O16" s="38"/>
      <c r="P16" s="24"/>
      <c r="Q16" s="24"/>
      <c r="R16" s="24"/>
      <c r="S16" s="35"/>
      <c r="T16" s="34"/>
      <c r="U16" s="34"/>
      <c r="V16" s="34"/>
      <c r="W16" s="34"/>
      <c r="X16" s="3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5">
      <c r="B17" s="541"/>
      <c r="C17" s="291"/>
      <c r="D17" s="387"/>
      <c r="E17" s="387"/>
      <c r="F17" s="384"/>
      <c r="G17" s="385">
        <v>0</v>
      </c>
      <c r="H17" s="385">
        <v>0</v>
      </c>
      <c r="I17" s="386">
        <v>0</v>
      </c>
      <c r="J17" s="134">
        <f t="shared" si="1"/>
        <v>0</v>
      </c>
      <c r="K17" s="95">
        <f t="shared" si="0"/>
        <v>0</v>
      </c>
      <c r="L17" s="544"/>
      <c r="M17" s="33"/>
      <c r="N17" s="38"/>
      <c r="O17" s="38"/>
      <c r="P17" s="24"/>
      <c r="Q17" s="24"/>
      <c r="R17" s="24"/>
      <c r="S17" s="35"/>
      <c r="T17" s="34"/>
      <c r="U17" s="34"/>
      <c r="V17" s="34"/>
      <c r="W17" s="34"/>
      <c r="X17" s="3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5">
      <c r="B18" s="541"/>
      <c r="C18" s="291"/>
      <c r="D18" s="387"/>
      <c r="E18" s="387"/>
      <c r="F18" s="384"/>
      <c r="G18" s="385">
        <v>0</v>
      </c>
      <c r="H18" s="385">
        <v>0</v>
      </c>
      <c r="I18" s="386">
        <v>0</v>
      </c>
      <c r="J18" s="134">
        <f t="shared" si="1"/>
        <v>0</v>
      </c>
      <c r="K18" s="95">
        <f t="shared" si="0"/>
        <v>0</v>
      </c>
      <c r="L18" s="544"/>
      <c r="M18" s="33"/>
      <c r="N18" s="38"/>
      <c r="O18" s="38"/>
      <c r="P18" s="24"/>
      <c r="Q18" s="24"/>
      <c r="R18" s="24"/>
      <c r="S18" s="35"/>
      <c r="T18" s="34"/>
      <c r="U18" s="34"/>
      <c r="V18" s="34"/>
      <c r="W18" s="34"/>
      <c r="X18" s="3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5">
      <c r="B19" s="541"/>
      <c r="C19" s="291"/>
      <c r="D19" s="387"/>
      <c r="E19" s="387"/>
      <c r="F19" s="384"/>
      <c r="G19" s="385">
        <v>0</v>
      </c>
      <c r="H19" s="385">
        <v>0</v>
      </c>
      <c r="I19" s="386">
        <v>0</v>
      </c>
      <c r="J19" s="134">
        <f t="shared" si="1"/>
        <v>0</v>
      </c>
      <c r="K19" s="95">
        <f t="shared" si="0"/>
        <v>0</v>
      </c>
      <c r="L19" s="544"/>
      <c r="M19" s="33"/>
      <c r="N19" s="38"/>
      <c r="O19" s="38"/>
      <c r="P19" s="24"/>
      <c r="Q19" s="24"/>
      <c r="R19" s="24"/>
      <c r="S19" s="35"/>
      <c r="T19" s="34"/>
      <c r="U19" s="34"/>
      <c r="V19" s="34"/>
      <c r="W19" s="34"/>
      <c r="X19" s="3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5">
      <c r="B20" s="541"/>
      <c r="C20" s="291"/>
      <c r="D20" s="387"/>
      <c r="E20" s="387"/>
      <c r="F20" s="384"/>
      <c r="G20" s="385">
        <v>0</v>
      </c>
      <c r="H20" s="385">
        <v>0</v>
      </c>
      <c r="I20" s="386">
        <v>0</v>
      </c>
      <c r="J20" s="134">
        <f t="shared" si="1"/>
        <v>0</v>
      </c>
      <c r="K20" s="95">
        <f t="shared" si="0"/>
        <v>0</v>
      </c>
      <c r="L20" s="544"/>
      <c r="M20" s="33"/>
      <c r="N20" s="38"/>
      <c r="O20" s="38"/>
      <c r="P20" s="24"/>
      <c r="Q20" s="24"/>
      <c r="R20" s="24"/>
      <c r="S20" s="35"/>
      <c r="T20" s="34"/>
      <c r="U20" s="34"/>
      <c r="V20" s="34"/>
      <c r="W20" s="34"/>
      <c r="X20" s="3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5">
      <c r="B21" s="541"/>
      <c r="C21" s="291"/>
      <c r="D21" s="387"/>
      <c r="E21" s="387"/>
      <c r="F21" s="384"/>
      <c r="G21" s="385">
        <v>0</v>
      </c>
      <c r="H21" s="385">
        <v>0</v>
      </c>
      <c r="I21" s="386">
        <v>0</v>
      </c>
      <c r="J21" s="134">
        <f t="shared" si="1"/>
        <v>0</v>
      </c>
      <c r="K21" s="95">
        <f t="shared" si="0"/>
        <v>0</v>
      </c>
      <c r="L21" s="544"/>
      <c r="M21" s="33"/>
      <c r="N21" s="38"/>
      <c r="O21" s="38"/>
      <c r="P21" s="24"/>
      <c r="Q21" s="24"/>
      <c r="R21" s="24"/>
      <c r="S21" s="35"/>
      <c r="T21" s="34"/>
      <c r="U21" s="34"/>
      <c r="V21" s="34"/>
      <c r="W21" s="34"/>
      <c r="X21" s="3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5">
      <c r="B22" s="541"/>
      <c r="C22" s="291"/>
      <c r="D22" s="387"/>
      <c r="E22" s="387"/>
      <c r="F22" s="384"/>
      <c r="G22" s="385">
        <v>0</v>
      </c>
      <c r="H22" s="385">
        <v>0</v>
      </c>
      <c r="I22" s="386">
        <v>0</v>
      </c>
      <c r="J22" s="134">
        <f t="shared" si="1"/>
        <v>0</v>
      </c>
      <c r="K22" s="95">
        <f t="shared" si="0"/>
        <v>0</v>
      </c>
      <c r="L22" s="544"/>
      <c r="M22" s="33"/>
      <c r="N22" s="38"/>
      <c r="O22" s="38"/>
      <c r="P22" s="24"/>
      <c r="Q22" s="24"/>
      <c r="R22" s="24"/>
      <c r="S22" s="35"/>
      <c r="T22" s="34"/>
      <c r="U22" s="34"/>
      <c r="V22" s="34"/>
      <c r="W22" s="34"/>
      <c r="X22" s="3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5">
      <c r="B23" s="541"/>
      <c r="C23" s="291"/>
      <c r="D23" s="387"/>
      <c r="E23" s="387"/>
      <c r="F23" s="384"/>
      <c r="G23" s="385">
        <v>0</v>
      </c>
      <c r="H23" s="385">
        <v>0</v>
      </c>
      <c r="I23" s="386">
        <v>0</v>
      </c>
      <c r="J23" s="134">
        <f t="shared" si="1"/>
        <v>0</v>
      </c>
      <c r="K23" s="95">
        <f t="shared" si="0"/>
        <v>0</v>
      </c>
      <c r="L23" s="544"/>
      <c r="M23" s="33"/>
      <c r="N23" s="38"/>
      <c r="O23" s="38"/>
      <c r="P23" s="24"/>
      <c r="Q23" s="24"/>
      <c r="R23" s="24"/>
      <c r="S23" s="35"/>
      <c r="T23" s="34"/>
      <c r="U23" s="34"/>
      <c r="V23" s="34"/>
      <c r="W23" s="34"/>
      <c r="X23" s="3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5">
      <c r="B24" s="541"/>
      <c r="C24" s="291"/>
      <c r="D24" s="387"/>
      <c r="E24" s="387"/>
      <c r="F24" s="384"/>
      <c r="G24" s="385">
        <v>0</v>
      </c>
      <c r="H24" s="385">
        <v>0</v>
      </c>
      <c r="I24" s="386">
        <v>0</v>
      </c>
      <c r="J24" s="134">
        <f t="shared" si="1"/>
        <v>0</v>
      </c>
      <c r="K24" s="95">
        <f t="shared" si="0"/>
        <v>0</v>
      </c>
      <c r="L24" s="544"/>
      <c r="M24" s="33"/>
      <c r="N24" s="38"/>
      <c r="O24" s="38"/>
      <c r="P24" s="24"/>
      <c r="Q24" s="24"/>
      <c r="R24" s="24"/>
      <c r="S24" s="35"/>
      <c r="T24" s="34"/>
      <c r="U24" s="34"/>
      <c r="V24" s="34"/>
      <c r="W24" s="34"/>
      <c r="X24" s="3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ht="13.8" thickBot="1" x14ac:dyDescent="0.3">
      <c r="B25" s="542"/>
      <c r="C25" s="374"/>
      <c r="D25" s="388"/>
      <c r="E25" s="388"/>
      <c r="F25" s="389"/>
      <c r="G25" s="390">
        <v>0</v>
      </c>
      <c r="H25" s="390">
        <v>0</v>
      </c>
      <c r="I25" s="391">
        <v>0</v>
      </c>
      <c r="J25" s="135">
        <f t="shared" si="1"/>
        <v>0</v>
      </c>
      <c r="K25" s="136">
        <f t="shared" si="0"/>
        <v>0</v>
      </c>
      <c r="L25" s="545"/>
      <c r="M25" s="33"/>
      <c r="N25" s="38"/>
      <c r="O25" s="38"/>
      <c r="P25" s="38"/>
      <c r="Q25" s="38"/>
      <c r="R25" s="38"/>
      <c r="S25" s="39"/>
      <c r="T25" s="38"/>
      <c r="U25" s="38"/>
      <c r="V25" s="38"/>
      <c r="W25" s="38"/>
      <c r="X25" s="40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</row>
    <row r="26" spans="2:259" ht="15.6" x14ac:dyDescent="0.25">
      <c r="B26" s="30"/>
      <c r="C26" s="58"/>
      <c r="D26" s="58"/>
      <c r="E26" s="59"/>
      <c r="F26" s="59"/>
      <c r="G26" s="59"/>
      <c r="H26" s="59"/>
      <c r="I26" s="59"/>
      <c r="J26" s="44"/>
      <c r="K26" s="117" t="s">
        <v>97</v>
      </c>
      <c r="L26" s="118">
        <f>SUM(L11:L25)</f>
        <v>37365516</v>
      </c>
      <c r="M26" s="31"/>
      <c r="N26" s="31"/>
      <c r="O26" s="31"/>
      <c r="P26" s="38"/>
      <c r="Q26" s="38"/>
      <c r="R26" s="38"/>
      <c r="S26" s="41"/>
      <c r="T26" s="41"/>
      <c r="U26" s="42"/>
      <c r="V26" s="42"/>
      <c r="W26" s="43"/>
      <c r="X26" s="43"/>
    </row>
    <row r="27" spans="2:259" x14ac:dyDescent="0.25">
      <c r="B27" s="30"/>
      <c r="C27" s="58"/>
      <c r="D27" s="58"/>
      <c r="E27" s="59"/>
      <c r="F27" s="59"/>
      <c r="G27" s="59"/>
      <c r="H27" s="59"/>
      <c r="I27" s="59"/>
      <c r="J27" s="44"/>
      <c r="K27" s="44"/>
      <c r="L27" s="44"/>
      <c r="M27" s="31"/>
      <c r="N27" s="31"/>
      <c r="O27" s="31"/>
      <c r="P27" s="38"/>
      <c r="Q27" s="38"/>
      <c r="R27" s="38"/>
      <c r="S27" s="41"/>
      <c r="T27" s="41"/>
      <c r="U27" s="42"/>
      <c r="V27" s="42"/>
      <c r="W27" s="43"/>
      <c r="X27" s="43"/>
    </row>
    <row r="28" spans="2:259" x14ac:dyDescent="0.25">
      <c r="B28" s="30"/>
      <c r="C28" s="30"/>
      <c r="D28" s="30"/>
      <c r="E28" s="30"/>
      <c r="F28" s="30"/>
      <c r="G28" s="30"/>
      <c r="H28" s="30"/>
      <c r="I28" s="30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2"/>
      <c r="V28" s="42"/>
      <c r="W28" s="43"/>
      <c r="X28" s="43"/>
    </row>
    <row r="29" spans="2:259" x14ac:dyDescent="0.25">
      <c r="B29" s="30"/>
      <c r="C29" s="30"/>
      <c r="D29" s="30"/>
      <c r="E29" s="30"/>
      <c r="F29" s="30"/>
      <c r="G29" s="30"/>
      <c r="H29" s="30"/>
      <c r="I29" s="30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2"/>
      <c r="V29" s="42"/>
      <c r="W29" s="43"/>
      <c r="X29" s="43"/>
    </row>
    <row r="30" spans="2:259" x14ac:dyDescent="0.25">
      <c r="B30" s="30"/>
      <c r="C30" s="30"/>
      <c r="D30" s="30"/>
      <c r="E30" s="30"/>
      <c r="F30" s="30"/>
      <c r="G30" s="30"/>
      <c r="H30" s="30"/>
      <c r="I30" s="3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2"/>
      <c r="V30" s="42"/>
      <c r="W30" s="43"/>
      <c r="X30" s="43"/>
    </row>
    <row r="31" spans="2:259" x14ac:dyDescent="0.25">
      <c r="B31" s="30"/>
      <c r="C31" s="30"/>
      <c r="D31" s="30"/>
      <c r="E31" s="30"/>
      <c r="F31" s="30"/>
      <c r="G31" s="30"/>
      <c r="H31" s="30"/>
      <c r="I31" s="30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2"/>
      <c r="V31" s="42"/>
      <c r="W31" s="43"/>
      <c r="X31" s="43"/>
    </row>
  </sheetData>
  <sheetProtection algorithmName="SHA-512" hashValue="Zq8F7gNo4pYPQhpfN02koLgWW7sstc+f1TJVvvl/6+uF11LPWdmFYdoVWflw/Wx7bREUPWDS9VB8pbBtxxizgQ==" saltValue="rWY1TijrARGTtlXLSY0sKQ==" spinCount="100000" sheet="1" objects="1" scenarios="1"/>
  <mergeCells count="12">
    <mergeCell ref="G9:J9"/>
    <mergeCell ref="K9:K10"/>
    <mergeCell ref="L9:L10"/>
    <mergeCell ref="T10:W10"/>
    <mergeCell ref="B11:B25"/>
    <mergeCell ref="L11:L25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93"/>
  <sheetViews>
    <sheetView showGridLines="0" zoomScale="80" zoomScaleNormal="80" workbookViewId="0">
      <selection activeCell="D1" sqref="D1"/>
    </sheetView>
  </sheetViews>
  <sheetFormatPr baseColWidth="10" defaultColWidth="11.44140625" defaultRowHeight="13.2" x14ac:dyDescent="0.25"/>
  <cols>
    <col min="1" max="1" width="24" style="10" customWidth="1"/>
    <col min="2" max="2" width="21.109375" style="4" customWidth="1"/>
    <col min="3" max="3" width="57.44140625" style="4" bestFit="1" customWidth="1"/>
    <col min="4" max="4" width="17" style="4" customWidth="1"/>
    <col min="5" max="5" width="14.33203125" style="4" customWidth="1"/>
    <col min="6" max="6" width="14.44140625" style="28" customWidth="1"/>
    <col min="7" max="7" width="14.33203125" style="6" customWidth="1"/>
    <col min="8" max="8" width="16.5546875" style="6" customWidth="1"/>
    <col min="9" max="9" width="11.44140625" style="4"/>
    <col min="10" max="10" width="31.5546875" style="4" bestFit="1" customWidth="1"/>
    <col min="11" max="11" width="59.44140625" style="4" customWidth="1"/>
    <col min="12" max="12" width="14.44140625" style="4" customWidth="1"/>
    <col min="13" max="15" width="11.44140625" style="4"/>
    <col min="16" max="16" width="20.33203125" style="4" customWidth="1"/>
    <col min="17" max="16384" width="11.44140625" style="4"/>
  </cols>
  <sheetData>
    <row r="1" spans="1:12" x14ac:dyDescent="0.25">
      <c r="C1" s="57"/>
      <c r="D1" s="57" t="s">
        <v>156</v>
      </c>
      <c r="E1" s="57"/>
      <c r="F1" s="57"/>
      <c r="G1" s="57"/>
      <c r="H1" s="57"/>
    </row>
    <row r="2" spans="1:12" x14ac:dyDescent="0.25">
      <c r="C2" s="57"/>
      <c r="D2" s="57" t="s">
        <v>167</v>
      </c>
      <c r="E2" s="57"/>
      <c r="F2" s="57"/>
      <c r="G2" s="57"/>
      <c r="H2" s="57"/>
      <c r="K2" s="57"/>
    </row>
    <row r="3" spans="1:12" x14ac:dyDescent="0.25">
      <c r="C3" s="57"/>
      <c r="E3" s="57"/>
      <c r="F3" s="57"/>
      <c r="G3" s="57"/>
      <c r="H3" s="57"/>
      <c r="K3" s="57"/>
    </row>
    <row r="4" spans="1:12" ht="19.5" customHeight="1" x14ac:dyDescent="0.25">
      <c r="C4" s="169" t="s">
        <v>0</v>
      </c>
      <c r="D4" s="546" t="str">
        <f>+'A) Reajuste Tarifas y Ocupación'!E5</f>
        <v>BIENVALP</v>
      </c>
      <c r="E4" s="547"/>
      <c r="F4" s="57"/>
      <c r="G4" s="57"/>
      <c r="H4" s="57"/>
      <c r="K4" s="57"/>
    </row>
    <row r="5" spans="1:12" x14ac:dyDescent="0.25">
      <c r="B5" s="57"/>
      <c r="C5" s="143"/>
      <c r="D5" s="57"/>
      <c r="E5" s="57"/>
      <c r="F5" s="57"/>
      <c r="G5" s="57"/>
      <c r="H5" s="57"/>
      <c r="K5" s="57"/>
    </row>
    <row r="6" spans="1:12" x14ac:dyDescent="0.25">
      <c r="B6" s="57"/>
      <c r="C6" s="143"/>
      <c r="D6" s="57"/>
      <c r="E6" s="57"/>
      <c r="F6" s="57"/>
      <c r="G6" s="57"/>
      <c r="H6" s="57"/>
      <c r="K6" s="57"/>
    </row>
    <row r="7" spans="1:12" x14ac:dyDescent="0.25">
      <c r="C7" s="6"/>
      <c r="K7" s="57"/>
    </row>
    <row r="8" spans="1:12" ht="15.6" x14ac:dyDescent="0.25">
      <c r="A8" s="458" t="s">
        <v>169</v>
      </c>
      <c r="B8" s="458"/>
      <c r="C8" s="458"/>
      <c r="D8" s="143"/>
      <c r="G8" s="4"/>
      <c r="K8" s="1"/>
    </row>
    <row r="9" spans="1:12" x14ac:dyDescent="0.25">
      <c r="K9" s="57"/>
    </row>
    <row r="10" spans="1:12" ht="12.75" customHeight="1" x14ac:dyDescent="0.25">
      <c r="A10" s="559" t="s">
        <v>123</v>
      </c>
      <c r="B10" s="557" t="s">
        <v>76</v>
      </c>
      <c r="C10" s="568" t="s">
        <v>77</v>
      </c>
      <c r="D10" s="564" t="s">
        <v>78</v>
      </c>
      <c r="E10" s="561" t="s">
        <v>79</v>
      </c>
      <c r="F10" s="562"/>
      <c r="G10" s="563"/>
      <c r="H10" s="566" t="s">
        <v>72</v>
      </c>
      <c r="I10" s="573" t="s">
        <v>75</v>
      </c>
      <c r="J10" s="574"/>
      <c r="K10" s="574"/>
      <c r="L10" s="575"/>
    </row>
    <row r="11" spans="1:12" ht="26.4" x14ac:dyDescent="0.25">
      <c r="A11" s="560"/>
      <c r="B11" s="558"/>
      <c r="C11" s="569"/>
      <c r="D11" s="565"/>
      <c r="E11" s="46" t="s">
        <v>68</v>
      </c>
      <c r="F11" s="47" t="s">
        <v>69</v>
      </c>
      <c r="G11" s="48" t="s">
        <v>6</v>
      </c>
      <c r="H11" s="567"/>
      <c r="I11" s="576"/>
      <c r="J11" s="577"/>
      <c r="K11" s="577"/>
      <c r="L11" s="578"/>
    </row>
    <row r="12" spans="1:12" ht="15.75" customHeight="1" x14ac:dyDescent="0.25">
      <c r="A12" s="570" t="str">
        <f>+'A) Reajuste Tarifas y Ocupación'!A13</f>
        <v>DALEGRÍA</v>
      </c>
      <c r="B12" s="77"/>
      <c r="C12" s="50" t="s">
        <v>10</v>
      </c>
      <c r="D12" s="51">
        <f>SUM(D13,D18)</f>
        <v>37365516</v>
      </c>
      <c r="E12" s="52"/>
      <c r="F12" s="52"/>
      <c r="G12" s="179">
        <f>SUM(G13,G18)</f>
        <v>0</v>
      </c>
      <c r="H12" s="53">
        <f>SUM(H13,H18)</f>
        <v>37365516</v>
      </c>
      <c r="I12" s="548"/>
      <c r="J12" s="549"/>
      <c r="K12" s="549"/>
      <c r="L12" s="550"/>
    </row>
    <row r="13" spans="1:12" x14ac:dyDescent="0.25">
      <c r="A13" s="571"/>
      <c r="B13" s="78"/>
      <c r="C13" s="54" t="s">
        <v>11</v>
      </c>
      <c r="D13" s="81">
        <f>SUM(D14:D17)</f>
        <v>37365516</v>
      </c>
      <c r="E13" s="82"/>
      <c r="F13" s="82"/>
      <c r="G13" s="180">
        <f>SUM(G14:G17)</f>
        <v>0</v>
      </c>
      <c r="H13" s="55">
        <f>SUM(H14:H17)</f>
        <v>37365516</v>
      </c>
      <c r="I13" s="548"/>
      <c r="J13" s="549"/>
      <c r="K13" s="549"/>
      <c r="L13" s="550"/>
    </row>
    <row r="14" spans="1:12" ht="13.8" thickBot="1" x14ac:dyDescent="0.3">
      <c r="A14" s="571"/>
      <c r="B14" s="79">
        <v>53103040100000</v>
      </c>
      <c r="C14" s="80" t="s">
        <v>100</v>
      </c>
      <c r="D14" s="68">
        <f>+'C) Remuneraciones'!L11</f>
        <v>37365516</v>
      </c>
      <c r="E14" s="98">
        <v>0</v>
      </c>
      <c r="F14" s="99">
        <v>0</v>
      </c>
      <c r="G14" s="96">
        <f>E14*F14</f>
        <v>0</v>
      </c>
      <c r="H14" s="97">
        <f>D14+G14</f>
        <v>37365516</v>
      </c>
      <c r="I14" s="548"/>
      <c r="J14" s="549"/>
      <c r="K14" s="549"/>
      <c r="L14" s="550"/>
    </row>
    <row r="15" spans="1:12" x14ac:dyDescent="0.25">
      <c r="A15" s="571"/>
      <c r="B15" s="79">
        <v>53103050000000</v>
      </c>
      <c r="C15" s="80" t="s">
        <v>12</v>
      </c>
      <c r="D15" s="392">
        <v>0</v>
      </c>
      <c r="E15" s="393">
        <v>0</v>
      </c>
      <c r="F15" s="394">
        <v>0</v>
      </c>
      <c r="G15" s="96">
        <f>E15*F15</f>
        <v>0</v>
      </c>
      <c r="H15" s="97">
        <f>D15+G15</f>
        <v>0</v>
      </c>
      <c r="I15" s="548"/>
      <c r="J15" s="549"/>
      <c r="K15" s="549"/>
      <c r="L15" s="550"/>
    </row>
    <row r="16" spans="1:12" x14ac:dyDescent="0.25">
      <c r="A16" s="571"/>
      <c r="B16" s="79">
        <v>53103060000000</v>
      </c>
      <c r="C16" s="80" t="s">
        <v>13</v>
      </c>
      <c r="D16" s="395">
        <v>0</v>
      </c>
      <c r="E16" s="396">
        <v>0</v>
      </c>
      <c r="F16" s="397">
        <v>0</v>
      </c>
      <c r="G16" s="96">
        <f>E16*F16</f>
        <v>0</v>
      </c>
      <c r="H16" s="97">
        <f>D16+G16</f>
        <v>0</v>
      </c>
      <c r="I16" s="548"/>
      <c r="J16" s="549"/>
      <c r="K16" s="549"/>
      <c r="L16" s="550"/>
    </row>
    <row r="17" spans="1:12" ht="13.8" thickBot="1" x14ac:dyDescent="0.3">
      <c r="A17" s="571"/>
      <c r="B17" s="79">
        <v>53103080010000</v>
      </c>
      <c r="C17" s="80" t="s">
        <v>14</v>
      </c>
      <c r="D17" s="398">
        <v>0</v>
      </c>
      <c r="E17" s="399">
        <v>0</v>
      </c>
      <c r="F17" s="400">
        <v>0</v>
      </c>
      <c r="G17" s="96">
        <f>E17*F17</f>
        <v>0</v>
      </c>
      <c r="H17" s="97">
        <f>D17+G17</f>
        <v>0</v>
      </c>
      <c r="I17" s="548"/>
      <c r="J17" s="549"/>
      <c r="K17" s="549"/>
      <c r="L17" s="550"/>
    </row>
    <row r="18" spans="1:12" ht="13.8" thickBot="1" x14ac:dyDescent="0.3">
      <c r="A18" s="571"/>
      <c r="B18" s="78"/>
      <c r="C18" s="54" t="s">
        <v>15</v>
      </c>
      <c r="D18" s="81">
        <f>SUM(D19:D37)</f>
        <v>0</v>
      </c>
      <c r="E18" s="83"/>
      <c r="F18" s="83"/>
      <c r="G18" s="55">
        <f>SUM(G19:G37)</f>
        <v>0</v>
      </c>
      <c r="H18" s="55">
        <f>SUM(H19:H37)</f>
        <v>0</v>
      </c>
      <c r="I18" s="548"/>
      <c r="J18" s="549"/>
      <c r="K18" s="549"/>
      <c r="L18" s="550"/>
    </row>
    <row r="19" spans="1:12" x14ac:dyDescent="0.25">
      <c r="A19" s="571"/>
      <c r="B19" s="79">
        <v>53201010100000</v>
      </c>
      <c r="C19" s="80" t="s">
        <v>16</v>
      </c>
      <c r="D19" s="401">
        <v>0</v>
      </c>
      <c r="E19" s="393">
        <v>0</v>
      </c>
      <c r="F19" s="394">
        <v>0</v>
      </c>
      <c r="G19" s="96">
        <f t="shared" ref="G19:G37" si="0">E19*F19</f>
        <v>0</v>
      </c>
      <c r="H19" s="97">
        <f t="shared" ref="H19:H37" si="1">D19+G19</f>
        <v>0</v>
      </c>
      <c r="I19" s="548"/>
      <c r="J19" s="549"/>
      <c r="K19" s="549"/>
      <c r="L19" s="550"/>
    </row>
    <row r="20" spans="1:12" x14ac:dyDescent="0.25">
      <c r="A20" s="571"/>
      <c r="B20" s="79">
        <v>53202010100000</v>
      </c>
      <c r="C20" s="80" t="s">
        <v>17</v>
      </c>
      <c r="D20" s="395">
        <v>0</v>
      </c>
      <c r="E20" s="396">
        <v>0</v>
      </c>
      <c r="F20" s="397">
        <v>0</v>
      </c>
      <c r="G20" s="96">
        <f t="shared" si="0"/>
        <v>0</v>
      </c>
      <c r="H20" s="97">
        <f t="shared" si="1"/>
        <v>0</v>
      </c>
      <c r="I20" s="548"/>
      <c r="J20" s="549"/>
      <c r="K20" s="549"/>
      <c r="L20" s="550"/>
    </row>
    <row r="21" spans="1:12" x14ac:dyDescent="0.25">
      <c r="A21" s="571"/>
      <c r="B21" s="79">
        <v>53203010100000</v>
      </c>
      <c r="C21" s="80" t="s">
        <v>18</v>
      </c>
      <c r="D21" s="395">
        <v>0</v>
      </c>
      <c r="E21" s="396">
        <v>0</v>
      </c>
      <c r="F21" s="397">
        <v>0</v>
      </c>
      <c r="G21" s="96">
        <f t="shared" si="0"/>
        <v>0</v>
      </c>
      <c r="H21" s="97">
        <f t="shared" si="1"/>
        <v>0</v>
      </c>
      <c r="I21" s="548"/>
      <c r="J21" s="549"/>
      <c r="K21" s="549"/>
      <c r="L21" s="550"/>
    </row>
    <row r="22" spans="1:12" x14ac:dyDescent="0.25">
      <c r="A22" s="571"/>
      <c r="B22" s="79">
        <v>53203030000000</v>
      </c>
      <c r="C22" s="80" t="s">
        <v>19</v>
      </c>
      <c r="D22" s="395">
        <v>0</v>
      </c>
      <c r="E22" s="396">
        <v>0</v>
      </c>
      <c r="F22" s="397">
        <v>0</v>
      </c>
      <c r="G22" s="96">
        <f t="shared" si="0"/>
        <v>0</v>
      </c>
      <c r="H22" s="97">
        <f t="shared" si="1"/>
        <v>0</v>
      </c>
      <c r="I22" s="548"/>
      <c r="J22" s="549"/>
      <c r="K22" s="549"/>
      <c r="L22" s="550"/>
    </row>
    <row r="23" spans="1:12" x14ac:dyDescent="0.25">
      <c r="A23" s="571"/>
      <c r="B23" s="79">
        <v>53204030000000</v>
      </c>
      <c r="C23" s="80" t="s">
        <v>20</v>
      </c>
      <c r="D23" s="395">
        <v>0</v>
      </c>
      <c r="E23" s="396">
        <v>0</v>
      </c>
      <c r="F23" s="397">
        <v>0</v>
      </c>
      <c r="G23" s="96">
        <f t="shared" si="0"/>
        <v>0</v>
      </c>
      <c r="H23" s="97">
        <f t="shared" si="1"/>
        <v>0</v>
      </c>
      <c r="I23" s="548"/>
      <c r="J23" s="549"/>
      <c r="K23" s="549"/>
      <c r="L23" s="550"/>
    </row>
    <row r="24" spans="1:12" x14ac:dyDescent="0.25">
      <c r="A24" s="571"/>
      <c r="B24" s="79">
        <v>53204100100001</v>
      </c>
      <c r="C24" s="80" t="s">
        <v>21</v>
      </c>
      <c r="D24" s="395">
        <v>0</v>
      </c>
      <c r="E24" s="396">
        <v>0</v>
      </c>
      <c r="F24" s="397">
        <v>0</v>
      </c>
      <c r="G24" s="96">
        <f t="shared" si="0"/>
        <v>0</v>
      </c>
      <c r="H24" s="97">
        <f t="shared" si="1"/>
        <v>0</v>
      </c>
      <c r="I24" s="548"/>
      <c r="J24" s="549"/>
      <c r="K24" s="549"/>
      <c r="L24" s="550"/>
    </row>
    <row r="25" spans="1:12" x14ac:dyDescent="0.25">
      <c r="A25" s="571"/>
      <c r="B25" s="79">
        <v>53204130100000</v>
      </c>
      <c r="C25" s="80" t="s">
        <v>22</v>
      </c>
      <c r="D25" s="395">
        <v>0</v>
      </c>
      <c r="E25" s="396">
        <v>0</v>
      </c>
      <c r="F25" s="397">
        <v>0</v>
      </c>
      <c r="G25" s="96">
        <f t="shared" si="0"/>
        <v>0</v>
      </c>
      <c r="H25" s="97">
        <f t="shared" si="1"/>
        <v>0</v>
      </c>
      <c r="I25" s="548"/>
      <c r="J25" s="549"/>
      <c r="K25" s="549"/>
      <c r="L25" s="550"/>
    </row>
    <row r="26" spans="1:12" x14ac:dyDescent="0.25">
      <c r="A26" s="571"/>
      <c r="B26" s="79">
        <v>53205010100000</v>
      </c>
      <c r="C26" s="80" t="s">
        <v>23</v>
      </c>
      <c r="D26" s="395">
        <v>0</v>
      </c>
      <c r="E26" s="396">
        <v>0</v>
      </c>
      <c r="F26" s="397">
        <v>0</v>
      </c>
      <c r="G26" s="96">
        <f t="shared" si="0"/>
        <v>0</v>
      </c>
      <c r="H26" s="97">
        <f t="shared" si="1"/>
        <v>0</v>
      </c>
      <c r="I26" s="548"/>
      <c r="J26" s="549"/>
      <c r="K26" s="549"/>
      <c r="L26" s="550"/>
    </row>
    <row r="27" spans="1:12" x14ac:dyDescent="0.25">
      <c r="A27" s="571"/>
      <c r="B27" s="79">
        <v>53205020100000</v>
      </c>
      <c r="C27" s="80" t="s">
        <v>24</v>
      </c>
      <c r="D27" s="395">
        <v>0</v>
      </c>
      <c r="E27" s="396">
        <v>0</v>
      </c>
      <c r="F27" s="397">
        <v>0</v>
      </c>
      <c r="G27" s="96">
        <f t="shared" si="0"/>
        <v>0</v>
      </c>
      <c r="H27" s="97">
        <f t="shared" si="1"/>
        <v>0</v>
      </c>
      <c r="I27" s="548"/>
      <c r="J27" s="549"/>
      <c r="K27" s="549"/>
      <c r="L27" s="550"/>
    </row>
    <row r="28" spans="1:12" x14ac:dyDescent="0.25">
      <c r="A28" s="571"/>
      <c r="B28" s="79">
        <v>53205030100000</v>
      </c>
      <c r="C28" s="80" t="s">
        <v>25</v>
      </c>
      <c r="D28" s="395">
        <v>0</v>
      </c>
      <c r="E28" s="396">
        <v>0</v>
      </c>
      <c r="F28" s="397">
        <v>0</v>
      </c>
      <c r="G28" s="96">
        <f t="shared" si="0"/>
        <v>0</v>
      </c>
      <c r="H28" s="97">
        <f t="shared" si="1"/>
        <v>0</v>
      </c>
      <c r="I28" s="548"/>
      <c r="J28" s="549"/>
      <c r="K28" s="549"/>
      <c r="L28" s="550"/>
    </row>
    <row r="29" spans="1:12" x14ac:dyDescent="0.25">
      <c r="A29" s="571"/>
      <c r="B29" s="79">
        <v>53205050100000</v>
      </c>
      <c r="C29" s="80" t="s">
        <v>26</v>
      </c>
      <c r="D29" s="395">
        <v>0</v>
      </c>
      <c r="E29" s="396">
        <v>0</v>
      </c>
      <c r="F29" s="397">
        <v>0</v>
      </c>
      <c r="G29" s="96">
        <f t="shared" si="0"/>
        <v>0</v>
      </c>
      <c r="H29" s="97">
        <f t="shared" si="1"/>
        <v>0</v>
      </c>
      <c r="I29" s="548"/>
      <c r="J29" s="549"/>
      <c r="K29" s="549"/>
      <c r="L29" s="550"/>
    </row>
    <row r="30" spans="1:12" x14ac:dyDescent="0.25">
      <c r="A30" s="571"/>
      <c r="B30" s="79">
        <v>53205060100000</v>
      </c>
      <c r="C30" s="80" t="s">
        <v>27</v>
      </c>
      <c r="D30" s="395">
        <v>0</v>
      </c>
      <c r="E30" s="396">
        <v>0</v>
      </c>
      <c r="F30" s="397">
        <v>0</v>
      </c>
      <c r="G30" s="96">
        <f t="shared" si="0"/>
        <v>0</v>
      </c>
      <c r="H30" s="97">
        <f t="shared" si="1"/>
        <v>0</v>
      </c>
      <c r="I30" s="548"/>
      <c r="J30" s="549"/>
      <c r="K30" s="549"/>
      <c r="L30" s="550"/>
    </row>
    <row r="31" spans="1:12" x14ac:dyDescent="0.25">
      <c r="A31" s="571"/>
      <c r="B31" s="79">
        <v>53205070100000</v>
      </c>
      <c r="C31" s="80" t="s">
        <v>28</v>
      </c>
      <c r="D31" s="395">
        <v>0</v>
      </c>
      <c r="E31" s="396">
        <v>0</v>
      </c>
      <c r="F31" s="397">
        <v>0</v>
      </c>
      <c r="G31" s="96">
        <f t="shared" si="0"/>
        <v>0</v>
      </c>
      <c r="H31" s="97">
        <f t="shared" si="1"/>
        <v>0</v>
      </c>
      <c r="I31" s="548"/>
      <c r="J31" s="549"/>
      <c r="K31" s="549"/>
      <c r="L31" s="550"/>
    </row>
    <row r="32" spans="1:12" x14ac:dyDescent="0.25">
      <c r="A32" s="571"/>
      <c r="B32" s="79">
        <v>53208010100000</v>
      </c>
      <c r="C32" s="80" t="s">
        <v>29</v>
      </c>
      <c r="D32" s="395">
        <v>0</v>
      </c>
      <c r="E32" s="396">
        <v>0</v>
      </c>
      <c r="F32" s="397">
        <v>0</v>
      </c>
      <c r="G32" s="96">
        <f t="shared" si="0"/>
        <v>0</v>
      </c>
      <c r="H32" s="97">
        <f t="shared" si="1"/>
        <v>0</v>
      </c>
      <c r="I32" s="548"/>
      <c r="J32" s="549"/>
      <c r="K32" s="549"/>
      <c r="L32" s="550"/>
    </row>
    <row r="33" spans="1:12" x14ac:dyDescent="0.25">
      <c r="A33" s="571"/>
      <c r="B33" s="79">
        <v>53208070100001</v>
      </c>
      <c r="C33" s="80" t="s">
        <v>30</v>
      </c>
      <c r="D33" s="395">
        <v>0</v>
      </c>
      <c r="E33" s="396">
        <v>0</v>
      </c>
      <c r="F33" s="397">
        <v>0</v>
      </c>
      <c r="G33" s="96">
        <f t="shared" si="0"/>
        <v>0</v>
      </c>
      <c r="H33" s="97">
        <f t="shared" si="1"/>
        <v>0</v>
      </c>
      <c r="I33" s="548"/>
      <c r="J33" s="549"/>
      <c r="K33" s="549"/>
      <c r="L33" s="550"/>
    </row>
    <row r="34" spans="1:12" x14ac:dyDescent="0.25">
      <c r="A34" s="571"/>
      <c r="B34" s="79">
        <v>53208100100001</v>
      </c>
      <c r="C34" s="80" t="s">
        <v>143</v>
      </c>
      <c r="D34" s="395">
        <v>0</v>
      </c>
      <c r="E34" s="396">
        <v>0</v>
      </c>
      <c r="F34" s="397">
        <v>0</v>
      </c>
      <c r="G34" s="96">
        <f t="shared" si="0"/>
        <v>0</v>
      </c>
      <c r="H34" s="97">
        <f t="shared" si="1"/>
        <v>0</v>
      </c>
      <c r="I34" s="548"/>
      <c r="J34" s="549"/>
      <c r="K34" s="549"/>
      <c r="L34" s="550"/>
    </row>
    <row r="35" spans="1:12" x14ac:dyDescent="0.25">
      <c r="A35" s="571"/>
      <c r="B35" s="79">
        <v>53211030000000</v>
      </c>
      <c r="C35" s="80" t="s">
        <v>31</v>
      </c>
      <c r="D35" s="395">
        <v>0</v>
      </c>
      <c r="E35" s="396">
        <v>0</v>
      </c>
      <c r="F35" s="397">
        <v>0</v>
      </c>
      <c r="G35" s="96">
        <f t="shared" si="0"/>
        <v>0</v>
      </c>
      <c r="H35" s="97">
        <f t="shared" si="1"/>
        <v>0</v>
      </c>
      <c r="I35" s="548"/>
      <c r="J35" s="549"/>
      <c r="K35" s="549"/>
      <c r="L35" s="550"/>
    </row>
    <row r="36" spans="1:12" x14ac:dyDescent="0.25">
      <c r="A36" s="571"/>
      <c r="B36" s="79">
        <v>53212020100000</v>
      </c>
      <c r="C36" s="80" t="s">
        <v>103</v>
      </c>
      <c r="D36" s="395">
        <v>0</v>
      </c>
      <c r="E36" s="396">
        <v>0</v>
      </c>
      <c r="F36" s="397">
        <v>0</v>
      </c>
      <c r="G36" s="96">
        <f t="shared" si="0"/>
        <v>0</v>
      </c>
      <c r="H36" s="97">
        <f t="shared" si="1"/>
        <v>0</v>
      </c>
      <c r="I36" s="548"/>
      <c r="J36" s="549"/>
      <c r="K36" s="549"/>
      <c r="L36" s="550"/>
    </row>
    <row r="37" spans="1:12" ht="13.8" thickBot="1" x14ac:dyDescent="0.3">
      <c r="A37" s="571"/>
      <c r="B37" s="79">
        <v>53214020000000</v>
      </c>
      <c r="C37" s="80" t="s">
        <v>32</v>
      </c>
      <c r="D37" s="402">
        <v>0</v>
      </c>
      <c r="E37" s="399">
        <v>0</v>
      </c>
      <c r="F37" s="400">
        <v>0</v>
      </c>
      <c r="G37" s="96">
        <f t="shared" si="0"/>
        <v>0</v>
      </c>
      <c r="H37" s="97">
        <f t="shared" si="1"/>
        <v>0</v>
      </c>
      <c r="I37" s="548"/>
      <c r="J37" s="549"/>
      <c r="K37" s="549"/>
      <c r="L37" s="550"/>
    </row>
    <row r="38" spans="1:12" ht="15.75" customHeight="1" x14ac:dyDescent="0.25">
      <c r="A38" s="571"/>
      <c r="B38" s="77"/>
      <c r="C38" s="50" t="s">
        <v>33</v>
      </c>
      <c r="D38" s="84">
        <f>SUM(D39,D44,D47,D58,D68,D76)</f>
        <v>0</v>
      </c>
      <c r="E38" s="85"/>
      <c r="F38" s="85"/>
      <c r="G38" s="51">
        <f>SUM(G39,G44,G47,G58,G68,G76)</f>
        <v>0</v>
      </c>
      <c r="H38" s="51">
        <f>SUM(H39,H44,H47,H58,H68,H76)</f>
        <v>0</v>
      </c>
      <c r="I38" s="548"/>
      <c r="J38" s="549"/>
      <c r="K38" s="549"/>
      <c r="L38" s="550"/>
    </row>
    <row r="39" spans="1:12" ht="13.8" thickBot="1" x14ac:dyDescent="0.3">
      <c r="A39" s="571"/>
      <c r="B39" s="78"/>
      <c r="C39" s="54" t="s">
        <v>34</v>
      </c>
      <c r="D39" s="55">
        <f>SUM(D40:D43)</f>
        <v>0</v>
      </c>
      <c r="E39" s="49"/>
      <c r="F39" s="49"/>
      <c r="G39" s="56">
        <f>SUM(G40:G43)</f>
        <v>0</v>
      </c>
      <c r="H39" s="56">
        <f>SUM(H40:H43)</f>
        <v>0</v>
      </c>
      <c r="I39" s="548"/>
      <c r="J39" s="549"/>
      <c r="K39" s="549"/>
      <c r="L39" s="550"/>
    </row>
    <row r="40" spans="1:12" x14ac:dyDescent="0.25">
      <c r="A40" s="571"/>
      <c r="B40" s="79">
        <v>53202020100000</v>
      </c>
      <c r="C40" s="80" t="s">
        <v>40</v>
      </c>
      <c r="D40" s="401">
        <v>0</v>
      </c>
      <c r="E40" s="393">
        <v>0</v>
      </c>
      <c r="F40" s="394">
        <v>0</v>
      </c>
      <c r="G40" s="96">
        <f>E40*F40</f>
        <v>0</v>
      </c>
      <c r="H40" s="97">
        <f t="shared" ref="H40:H77" si="2">D40+G40</f>
        <v>0</v>
      </c>
      <c r="I40" s="548"/>
      <c r="J40" s="549"/>
      <c r="K40" s="549"/>
      <c r="L40" s="550"/>
    </row>
    <row r="41" spans="1:12" x14ac:dyDescent="0.25">
      <c r="A41" s="571"/>
      <c r="B41" s="79">
        <v>53202030000000</v>
      </c>
      <c r="C41" s="80" t="s">
        <v>41</v>
      </c>
      <c r="D41" s="395">
        <v>0</v>
      </c>
      <c r="E41" s="396">
        <v>0</v>
      </c>
      <c r="F41" s="397">
        <v>0</v>
      </c>
      <c r="G41" s="96">
        <f t="shared" ref="G41:G77" si="3">E41*F41</f>
        <v>0</v>
      </c>
      <c r="H41" s="97">
        <f t="shared" si="2"/>
        <v>0</v>
      </c>
      <c r="I41" s="548"/>
      <c r="J41" s="549"/>
      <c r="K41" s="549"/>
      <c r="L41" s="550"/>
    </row>
    <row r="42" spans="1:12" x14ac:dyDescent="0.25">
      <c r="A42" s="571"/>
      <c r="B42" s="79">
        <v>53211020000000</v>
      </c>
      <c r="C42" s="80" t="s">
        <v>42</v>
      </c>
      <c r="D42" s="395">
        <v>0</v>
      </c>
      <c r="E42" s="396">
        <v>0</v>
      </c>
      <c r="F42" s="397">
        <v>0</v>
      </c>
      <c r="G42" s="96">
        <f t="shared" si="3"/>
        <v>0</v>
      </c>
      <c r="H42" s="97">
        <f t="shared" si="2"/>
        <v>0</v>
      </c>
      <c r="I42" s="548"/>
      <c r="J42" s="549"/>
      <c r="K42" s="549"/>
      <c r="L42" s="550"/>
    </row>
    <row r="43" spans="1:12" ht="13.8" thickBot="1" x14ac:dyDescent="0.3">
      <c r="A43" s="571"/>
      <c r="B43" s="79">
        <v>53101004030000</v>
      </c>
      <c r="C43" s="80" t="s">
        <v>39</v>
      </c>
      <c r="D43" s="402">
        <v>0</v>
      </c>
      <c r="E43" s="399">
        <v>0</v>
      </c>
      <c r="F43" s="400">
        <v>0</v>
      </c>
      <c r="G43" s="96">
        <f t="shared" si="3"/>
        <v>0</v>
      </c>
      <c r="H43" s="97">
        <f t="shared" si="2"/>
        <v>0</v>
      </c>
      <c r="I43" s="548"/>
      <c r="J43" s="549"/>
      <c r="K43" s="549"/>
      <c r="L43" s="550"/>
    </row>
    <row r="44" spans="1:12" ht="13.8" thickBot="1" x14ac:dyDescent="0.3">
      <c r="A44" s="571"/>
      <c r="B44" s="78"/>
      <c r="C44" s="54" t="s">
        <v>43</v>
      </c>
      <c r="D44" s="81">
        <f>SUM(D45:D46)</f>
        <v>0</v>
      </c>
      <c r="E44" s="83"/>
      <c r="F44" s="83"/>
      <c r="G44" s="56">
        <f>SUM(G45:G46)</f>
        <v>0</v>
      </c>
      <c r="H44" s="56">
        <f>SUM(H45:H46)</f>
        <v>0</v>
      </c>
      <c r="I44" s="548"/>
      <c r="J44" s="549"/>
      <c r="K44" s="549"/>
      <c r="L44" s="550"/>
    </row>
    <row r="45" spans="1:12" x14ac:dyDescent="0.25">
      <c r="A45" s="571"/>
      <c r="B45" s="79">
        <v>53205080000000</v>
      </c>
      <c r="C45" s="80" t="s">
        <v>44</v>
      </c>
      <c r="D45" s="401">
        <v>0</v>
      </c>
      <c r="E45" s="393">
        <v>0</v>
      </c>
      <c r="F45" s="394">
        <v>0</v>
      </c>
      <c r="G45" s="96">
        <f t="shared" si="3"/>
        <v>0</v>
      </c>
      <c r="H45" s="97">
        <f t="shared" si="2"/>
        <v>0</v>
      </c>
      <c r="I45" s="548"/>
      <c r="J45" s="549"/>
      <c r="K45" s="549"/>
      <c r="L45" s="550"/>
    </row>
    <row r="46" spans="1:12" ht="13.8" thickBot="1" x14ac:dyDescent="0.3">
      <c r="A46" s="571"/>
      <c r="B46" s="79">
        <v>53205990000000</v>
      </c>
      <c r="C46" s="80" t="s">
        <v>45</v>
      </c>
      <c r="D46" s="402">
        <v>0</v>
      </c>
      <c r="E46" s="399">
        <v>0</v>
      </c>
      <c r="F46" s="400">
        <v>0</v>
      </c>
      <c r="G46" s="96">
        <f t="shared" si="3"/>
        <v>0</v>
      </c>
      <c r="H46" s="97">
        <f t="shared" si="2"/>
        <v>0</v>
      </c>
      <c r="I46" s="548"/>
      <c r="J46" s="549"/>
      <c r="K46" s="549"/>
      <c r="L46" s="550"/>
    </row>
    <row r="47" spans="1:12" ht="13.8" thickBot="1" x14ac:dyDescent="0.3">
      <c r="A47" s="571"/>
      <c r="B47" s="78"/>
      <c r="C47" s="54" t="s">
        <v>46</v>
      </c>
      <c r="D47" s="81">
        <f>SUM(D48:D57)</f>
        <v>0</v>
      </c>
      <c r="E47" s="83"/>
      <c r="F47" s="83"/>
      <c r="G47" s="55">
        <f>SUM(G48:G57)</f>
        <v>0</v>
      </c>
      <c r="H47" s="55">
        <f>SUM(H48:H57)</f>
        <v>0</v>
      </c>
      <c r="I47" s="548"/>
      <c r="J47" s="549"/>
      <c r="K47" s="549"/>
      <c r="L47" s="550"/>
    </row>
    <row r="48" spans="1:12" x14ac:dyDescent="0.25">
      <c r="A48" s="571"/>
      <c r="B48" s="79">
        <v>53203010200000</v>
      </c>
      <c r="C48" s="80" t="s">
        <v>47</v>
      </c>
      <c r="D48" s="401">
        <v>0</v>
      </c>
      <c r="E48" s="403">
        <v>0</v>
      </c>
      <c r="F48" s="394">
        <v>0</v>
      </c>
      <c r="G48" s="96">
        <f t="shared" si="3"/>
        <v>0</v>
      </c>
      <c r="H48" s="97">
        <f t="shared" si="2"/>
        <v>0</v>
      </c>
      <c r="I48" s="548"/>
      <c r="J48" s="549"/>
      <c r="K48" s="549"/>
      <c r="L48" s="550"/>
    </row>
    <row r="49" spans="1:12" x14ac:dyDescent="0.25">
      <c r="A49" s="571"/>
      <c r="B49" s="79">
        <v>53204010000000</v>
      </c>
      <c r="C49" s="80" t="s">
        <v>48</v>
      </c>
      <c r="D49" s="395">
        <v>0</v>
      </c>
      <c r="E49" s="404">
        <v>0</v>
      </c>
      <c r="F49" s="397">
        <v>0</v>
      </c>
      <c r="G49" s="96">
        <f t="shared" si="3"/>
        <v>0</v>
      </c>
      <c r="H49" s="97">
        <f t="shared" si="2"/>
        <v>0</v>
      </c>
      <c r="I49" s="548"/>
      <c r="J49" s="549"/>
      <c r="K49" s="549"/>
      <c r="L49" s="550"/>
    </row>
    <row r="50" spans="1:12" x14ac:dyDescent="0.25">
      <c r="A50" s="571"/>
      <c r="B50" s="79">
        <v>53204040200000</v>
      </c>
      <c r="C50" s="80" t="s">
        <v>49</v>
      </c>
      <c r="D50" s="395">
        <v>0</v>
      </c>
      <c r="E50" s="404">
        <v>0</v>
      </c>
      <c r="F50" s="397">
        <v>0</v>
      </c>
      <c r="G50" s="96">
        <f t="shared" si="3"/>
        <v>0</v>
      </c>
      <c r="H50" s="97">
        <f t="shared" si="2"/>
        <v>0</v>
      </c>
      <c r="I50" s="548"/>
      <c r="J50" s="549"/>
      <c r="K50" s="549"/>
      <c r="L50" s="550"/>
    </row>
    <row r="51" spans="1:12" x14ac:dyDescent="0.25">
      <c r="A51" s="571"/>
      <c r="B51" s="79">
        <v>53204060000000</v>
      </c>
      <c r="C51" s="80" t="s">
        <v>50</v>
      </c>
      <c r="D51" s="395">
        <v>0</v>
      </c>
      <c r="E51" s="404">
        <v>0</v>
      </c>
      <c r="F51" s="397">
        <v>0</v>
      </c>
      <c r="G51" s="96">
        <f t="shared" si="3"/>
        <v>0</v>
      </c>
      <c r="H51" s="97">
        <f t="shared" si="2"/>
        <v>0</v>
      </c>
      <c r="I51" s="548"/>
      <c r="J51" s="549"/>
      <c r="K51" s="549"/>
      <c r="L51" s="550"/>
    </row>
    <row r="52" spans="1:12" x14ac:dyDescent="0.25">
      <c r="A52" s="571"/>
      <c r="B52" s="79">
        <v>53204070000000</v>
      </c>
      <c r="C52" s="80" t="s">
        <v>51</v>
      </c>
      <c r="D52" s="395">
        <v>0</v>
      </c>
      <c r="E52" s="404">
        <v>0</v>
      </c>
      <c r="F52" s="397">
        <v>0</v>
      </c>
      <c r="G52" s="96">
        <f t="shared" si="3"/>
        <v>0</v>
      </c>
      <c r="H52" s="97">
        <f t="shared" si="2"/>
        <v>0</v>
      </c>
      <c r="I52" s="548"/>
      <c r="J52" s="549"/>
      <c r="K52" s="549"/>
      <c r="L52" s="550"/>
    </row>
    <row r="53" spans="1:12" x14ac:dyDescent="0.25">
      <c r="A53" s="571"/>
      <c r="B53" s="79">
        <v>53204080000000</v>
      </c>
      <c r="C53" s="80" t="s">
        <v>52</v>
      </c>
      <c r="D53" s="395">
        <v>0</v>
      </c>
      <c r="E53" s="404">
        <v>0</v>
      </c>
      <c r="F53" s="397">
        <v>0</v>
      </c>
      <c r="G53" s="96">
        <f t="shared" si="3"/>
        <v>0</v>
      </c>
      <c r="H53" s="97">
        <f t="shared" si="2"/>
        <v>0</v>
      </c>
      <c r="I53" s="548"/>
      <c r="J53" s="549"/>
      <c r="K53" s="549"/>
      <c r="L53" s="550"/>
    </row>
    <row r="54" spans="1:12" x14ac:dyDescent="0.25">
      <c r="A54" s="571"/>
      <c r="B54" s="79">
        <v>53214010000000</v>
      </c>
      <c r="C54" s="80" t="s">
        <v>53</v>
      </c>
      <c r="D54" s="395">
        <v>0</v>
      </c>
      <c r="E54" s="404">
        <v>0</v>
      </c>
      <c r="F54" s="397">
        <v>0</v>
      </c>
      <c r="G54" s="96">
        <f t="shared" si="3"/>
        <v>0</v>
      </c>
      <c r="H54" s="97">
        <f t="shared" si="2"/>
        <v>0</v>
      </c>
      <c r="I54" s="548"/>
      <c r="J54" s="549"/>
      <c r="K54" s="549"/>
      <c r="L54" s="550"/>
    </row>
    <row r="55" spans="1:12" x14ac:dyDescent="0.25">
      <c r="A55" s="571"/>
      <c r="B55" s="79">
        <v>53214040000000</v>
      </c>
      <c r="C55" s="80" t="s">
        <v>144</v>
      </c>
      <c r="D55" s="395">
        <v>0</v>
      </c>
      <c r="E55" s="404">
        <v>0</v>
      </c>
      <c r="F55" s="397">
        <v>0</v>
      </c>
      <c r="G55" s="96">
        <f t="shared" si="3"/>
        <v>0</v>
      </c>
      <c r="H55" s="97">
        <f t="shared" si="2"/>
        <v>0</v>
      </c>
      <c r="I55" s="548"/>
      <c r="J55" s="549"/>
      <c r="K55" s="549"/>
      <c r="L55" s="550"/>
    </row>
    <row r="56" spans="1:12" x14ac:dyDescent="0.25">
      <c r="A56" s="571"/>
      <c r="B56" s="79">
        <v>55201010100004</v>
      </c>
      <c r="C56" s="80" t="s">
        <v>54</v>
      </c>
      <c r="D56" s="395">
        <v>0</v>
      </c>
      <c r="E56" s="404">
        <v>0</v>
      </c>
      <c r="F56" s="397">
        <v>0</v>
      </c>
      <c r="G56" s="96">
        <f t="shared" si="3"/>
        <v>0</v>
      </c>
      <c r="H56" s="97">
        <f t="shared" si="2"/>
        <v>0</v>
      </c>
      <c r="I56" s="548"/>
      <c r="J56" s="549"/>
      <c r="K56" s="549"/>
      <c r="L56" s="550"/>
    </row>
    <row r="57" spans="1:12" ht="13.8" thickBot="1" x14ac:dyDescent="0.3">
      <c r="A57" s="571"/>
      <c r="B57" s="79">
        <v>55201010100005</v>
      </c>
      <c r="C57" s="80" t="s">
        <v>55</v>
      </c>
      <c r="D57" s="402">
        <v>0</v>
      </c>
      <c r="E57" s="405">
        <v>0</v>
      </c>
      <c r="F57" s="400">
        <v>0</v>
      </c>
      <c r="G57" s="96">
        <f t="shared" si="3"/>
        <v>0</v>
      </c>
      <c r="H57" s="97">
        <f t="shared" si="2"/>
        <v>0</v>
      </c>
      <c r="I57" s="548"/>
      <c r="J57" s="549"/>
      <c r="K57" s="549"/>
      <c r="L57" s="550"/>
    </row>
    <row r="58" spans="1:12" ht="13.8" thickBot="1" x14ac:dyDescent="0.3">
      <c r="A58" s="571"/>
      <c r="B58" s="78"/>
      <c r="C58" s="54" t="s">
        <v>56</v>
      </c>
      <c r="D58" s="81">
        <f>SUM(D59:D67)</f>
        <v>0</v>
      </c>
      <c r="E58" s="83"/>
      <c r="F58" s="83"/>
      <c r="G58" s="55">
        <f>SUM(G59:G67)</f>
        <v>0</v>
      </c>
      <c r="H58" s="55">
        <f>SUM(H59:H67)</f>
        <v>0</v>
      </c>
      <c r="I58" s="548"/>
      <c r="J58" s="549"/>
      <c r="K58" s="549"/>
      <c r="L58" s="550"/>
    </row>
    <row r="59" spans="1:12" x14ac:dyDescent="0.25">
      <c r="A59" s="571"/>
      <c r="B59" s="79">
        <v>53207010000000</v>
      </c>
      <c r="C59" s="80" t="s">
        <v>57</v>
      </c>
      <c r="D59" s="401">
        <v>0</v>
      </c>
      <c r="E59" s="403">
        <v>0</v>
      </c>
      <c r="F59" s="394">
        <v>0</v>
      </c>
      <c r="G59" s="96">
        <f t="shared" si="3"/>
        <v>0</v>
      </c>
      <c r="H59" s="97">
        <f t="shared" si="2"/>
        <v>0</v>
      </c>
      <c r="I59" s="548"/>
      <c r="J59" s="549"/>
      <c r="K59" s="549"/>
      <c r="L59" s="550"/>
    </row>
    <row r="60" spans="1:12" x14ac:dyDescent="0.25">
      <c r="A60" s="571"/>
      <c r="B60" s="79">
        <v>53207020000000</v>
      </c>
      <c r="C60" s="80" t="s">
        <v>58</v>
      </c>
      <c r="D60" s="395">
        <v>0</v>
      </c>
      <c r="E60" s="404">
        <v>0</v>
      </c>
      <c r="F60" s="397">
        <v>0</v>
      </c>
      <c r="G60" s="96">
        <f t="shared" si="3"/>
        <v>0</v>
      </c>
      <c r="H60" s="97">
        <f t="shared" si="2"/>
        <v>0</v>
      </c>
      <c r="I60" s="548"/>
      <c r="J60" s="549"/>
      <c r="K60" s="549"/>
      <c r="L60" s="550"/>
    </row>
    <row r="61" spans="1:12" x14ac:dyDescent="0.25">
      <c r="A61" s="571"/>
      <c r="B61" s="79">
        <v>53208020000000</v>
      </c>
      <c r="C61" s="80" t="s">
        <v>59</v>
      </c>
      <c r="D61" s="395">
        <v>0</v>
      </c>
      <c r="E61" s="404">
        <v>0</v>
      </c>
      <c r="F61" s="397">
        <v>0</v>
      </c>
      <c r="G61" s="96">
        <f t="shared" si="3"/>
        <v>0</v>
      </c>
      <c r="H61" s="97">
        <f t="shared" si="2"/>
        <v>0</v>
      </c>
      <c r="I61" s="548"/>
      <c r="J61" s="549"/>
      <c r="K61" s="549"/>
      <c r="L61" s="550"/>
    </row>
    <row r="62" spans="1:12" x14ac:dyDescent="0.25">
      <c r="A62" s="571"/>
      <c r="B62" s="79">
        <v>53208990000000</v>
      </c>
      <c r="C62" s="80" t="s">
        <v>60</v>
      </c>
      <c r="D62" s="395">
        <v>0</v>
      </c>
      <c r="E62" s="404">
        <v>0</v>
      </c>
      <c r="F62" s="397">
        <v>0</v>
      </c>
      <c r="G62" s="96">
        <f t="shared" si="3"/>
        <v>0</v>
      </c>
      <c r="H62" s="97">
        <f t="shared" si="2"/>
        <v>0</v>
      </c>
      <c r="I62" s="548"/>
      <c r="J62" s="549"/>
      <c r="K62" s="549"/>
      <c r="L62" s="550"/>
    </row>
    <row r="63" spans="1:12" x14ac:dyDescent="0.25">
      <c r="A63" s="571"/>
      <c r="B63" s="79">
        <v>53209010000000</v>
      </c>
      <c r="C63" s="80" t="s">
        <v>61</v>
      </c>
      <c r="D63" s="395">
        <v>0</v>
      </c>
      <c r="E63" s="404">
        <v>0</v>
      </c>
      <c r="F63" s="397">
        <v>0</v>
      </c>
      <c r="G63" s="96">
        <f t="shared" si="3"/>
        <v>0</v>
      </c>
      <c r="H63" s="97">
        <f t="shared" si="2"/>
        <v>0</v>
      </c>
      <c r="I63" s="548"/>
      <c r="J63" s="549"/>
      <c r="K63" s="549"/>
      <c r="L63" s="550"/>
    </row>
    <row r="64" spans="1:12" x14ac:dyDescent="0.25">
      <c r="A64" s="571"/>
      <c r="B64" s="79">
        <v>53209040000000</v>
      </c>
      <c r="C64" s="80" t="s">
        <v>62</v>
      </c>
      <c r="D64" s="395">
        <v>0</v>
      </c>
      <c r="E64" s="404">
        <v>0</v>
      </c>
      <c r="F64" s="397">
        <v>0</v>
      </c>
      <c r="G64" s="96">
        <f t="shared" si="3"/>
        <v>0</v>
      </c>
      <c r="H64" s="97">
        <f t="shared" si="2"/>
        <v>0</v>
      </c>
      <c r="I64" s="548"/>
      <c r="J64" s="549"/>
      <c r="K64" s="549"/>
      <c r="L64" s="550"/>
    </row>
    <row r="65" spans="1:12" x14ac:dyDescent="0.25">
      <c r="A65" s="571"/>
      <c r="B65" s="79">
        <v>53209050000000</v>
      </c>
      <c r="C65" s="80" t="s">
        <v>63</v>
      </c>
      <c r="D65" s="395">
        <v>0</v>
      </c>
      <c r="E65" s="404">
        <v>0</v>
      </c>
      <c r="F65" s="397">
        <v>0</v>
      </c>
      <c r="G65" s="96">
        <f t="shared" si="3"/>
        <v>0</v>
      </c>
      <c r="H65" s="97">
        <f t="shared" si="2"/>
        <v>0</v>
      </c>
      <c r="I65" s="548"/>
      <c r="J65" s="549"/>
      <c r="K65" s="549"/>
      <c r="L65" s="550"/>
    </row>
    <row r="66" spans="1:12" x14ac:dyDescent="0.25">
      <c r="A66" s="571"/>
      <c r="B66" s="79">
        <v>53209990000000</v>
      </c>
      <c r="C66" s="80" t="s">
        <v>64</v>
      </c>
      <c r="D66" s="395">
        <v>0</v>
      </c>
      <c r="E66" s="404">
        <v>0</v>
      </c>
      <c r="F66" s="397">
        <v>0</v>
      </c>
      <c r="G66" s="96">
        <f t="shared" si="3"/>
        <v>0</v>
      </c>
      <c r="H66" s="97">
        <f t="shared" si="2"/>
        <v>0</v>
      </c>
      <c r="I66" s="548"/>
      <c r="J66" s="549"/>
      <c r="K66" s="549"/>
      <c r="L66" s="550"/>
    </row>
    <row r="67" spans="1:12" ht="13.8" thickBot="1" x14ac:dyDescent="0.3">
      <c r="A67" s="571"/>
      <c r="B67" s="79">
        <v>53210020100000</v>
      </c>
      <c r="C67" s="80" t="s">
        <v>65</v>
      </c>
      <c r="D67" s="402">
        <v>0</v>
      </c>
      <c r="E67" s="405">
        <v>0</v>
      </c>
      <c r="F67" s="400">
        <v>0</v>
      </c>
      <c r="G67" s="96">
        <f t="shared" si="3"/>
        <v>0</v>
      </c>
      <c r="H67" s="97">
        <f t="shared" si="2"/>
        <v>0</v>
      </c>
      <c r="I67" s="548"/>
      <c r="J67" s="549"/>
      <c r="K67" s="549"/>
      <c r="L67" s="550"/>
    </row>
    <row r="68" spans="1:12" ht="13.8" thickBot="1" x14ac:dyDescent="0.3">
      <c r="A68" s="571"/>
      <c r="B68" s="78"/>
      <c r="C68" s="54" t="s">
        <v>66</v>
      </c>
      <c r="D68" s="81">
        <f>SUM(D69:D75)</f>
        <v>0</v>
      </c>
      <c r="E68" s="83"/>
      <c r="F68" s="83"/>
      <c r="G68" s="55">
        <f>SUM(G69:G75)</f>
        <v>0</v>
      </c>
      <c r="H68" s="55">
        <f>SUM(H69:H75)</f>
        <v>0</v>
      </c>
      <c r="I68" s="548"/>
      <c r="J68" s="549"/>
      <c r="K68" s="549"/>
      <c r="L68" s="550"/>
    </row>
    <row r="69" spans="1:12" x14ac:dyDescent="0.25">
      <c r="A69" s="571"/>
      <c r="B69" s="79">
        <v>53206030000000</v>
      </c>
      <c r="C69" s="80" t="s">
        <v>104</v>
      </c>
      <c r="D69" s="401">
        <v>0</v>
      </c>
      <c r="E69" s="403">
        <v>0</v>
      </c>
      <c r="F69" s="394">
        <v>0</v>
      </c>
      <c r="G69" s="96">
        <f t="shared" si="3"/>
        <v>0</v>
      </c>
      <c r="H69" s="97">
        <f t="shared" si="2"/>
        <v>0</v>
      </c>
      <c r="I69" s="548"/>
      <c r="J69" s="549"/>
      <c r="K69" s="549"/>
      <c r="L69" s="550"/>
    </row>
    <row r="70" spans="1:12" x14ac:dyDescent="0.25">
      <c r="A70" s="571"/>
      <c r="B70" s="79">
        <v>53206040000000</v>
      </c>
      <c r="C70" s="80" t="s">
        <v>105</v>
      </c>
      <c r="D70" s="395">
        <v>0</v>
      </c>
      <c r="E70" s="404">
        <v>0</v>
      </c>
      <c r="F70" s="397">
        <v>0</v>
      </c>
      <c r="G70" s="96">
        <f t="shared" si="3"/>
        <v>0</v>
      </c>
      <c r="H70" s="97">
        <f t="shared" si="2"/>
        <v>0</v>
      </c>
      <c r="I70" s="548"/>
      <c r="J70" s="549"/>
      <c r="K70" s="549"/>
      <c r="L70" s="550"/>
    </row>
    <row r="71" spans="1:12" x14ac:dyDescent="0.25">
      <c r="A71" s="571"/>
      <c r="B71" s="79">
        <v>53206060000000</v>
      </c>
      <c r="C71" s="80" t="s">
        <v>106</v>
      </c>
      <c r="D71" s="395">
        <v>0</v>
      </c>
      <c r="E71" s="404">
        <v>0</v>
      </c>
      <c r="F71" s="397">
        <v>0</v>
      </c>
      <c r="G71" s="96">
        <f t="shared" si="3"/>
        <v>0</v>
      </c>
      <c r="H71" s="97">
        <f t="shared" si="2"/>
        <v>0</v>
      </c>
      <c r="I71" s="548"/>
      <c r="J71" s="549"/>
      <c r="K71" s="549"/>
      <c r="L71" s="550"/>
    </row>
    <row r="72" spans="1:12" x14ac:dyDescent="0.25">
      <c r="A72" s="571"/>
      <c r="B72" s="79">
        <v>53206070000000</v>
      </c>
      <c r="C72" s="80" t="s">
        <v>107</v>
      </c>
      <c r="D72" s="395">
        <v>0</v>
      </c>
      <c r="E72" s="404">
        <v>0</v>
      </c>
      <c r="F72" s="397">
        <v>0</v>
      </c>
      <c r="G72" s="96">
        <f t="shared" si="3"/>
        <v>0</v>
      </c>
      <c r="H72" s="97">
        <f t="shared" si="2"/>
        <v>0</v>
      </c>
      <c r="I72" s="548"/>
      <c r="J72" s="549"/>
      <c r="K72" s="549"/>
      <c r="L72" s="550"/>
    </row>
    <row r="73" spans="1:12" x14ac:dyDescent="0.25">
      <c r="A73" s="571"/>
      <c r="B73" s="79">
        <v>53206990000000</v>
      </c>
      <c r="C73" s="80" t="s">
        <v>108</v>
      </c>
      <c r="D73" s="395">
        <v>0</v>
      </c>
      <c r="E73" s="404">
        <v>0</v>
      </c>
      <c r="F73" s="397">
        <v>0</v>
      </c>
      <c r="G73" s="96">
        <f t="shared" si="3"/>
        <v>0</v>
      </c>
      <c r="H73" s="97">
        <f t="shared" si="2"/>
        <v>0</v>
      </c>
      <c r="I73" s="548"/>
      <c r="J73" s="549"/>
      <c r="K73" s="549"/>
      <c r="L73" s="550"/>
    </row>
    <row r="74" spans="1:12" x14ac:dyDescent="0.25">
      <c r="A74" s="571"/>
      <c r="B74" s="79">
        <v>53208030000000</v>
      </c>
      <c r="C74" s="80" t="s">
        <v>109</v>
      </c>
      <c r="D74" s="395">
        <v>0</v>
      </c>
      <c r="E74" s="404">
        <v>0</v>
      </c>
      <c r="F74" s="397">
        <v>0</v>
      </c>
      <c r="G74" s="96">
        <f t="shared" si="3"/>
        <v>0</v>
      </c>
      <c r="H74" s="97">
        <f t="shared" si="2"/>
        <v>0</v>
      </c>
      <c r="I74" s="548"/>
      <c r="J74" s="549"/>
      <c r="K74" s="549"/>
      <c r="L74" s="550"/>
    </row>
    <row r="75" spans="1:12" ht="13.8" thickBot="1" x14ac:dyDescent="0.3">
      <c r="A75" s="571"/>
      <c r="B75" s="79">
        <v>53212060000000</v>
      </c>
      <c r="C75" s="80" t="s">
        <v>102</v>
      </c>
      <c r="D75" s="402">
        <v>0</v>
      </c>
      <c r="E75" s="405">
        <v>0</v>
      </c>
      <c r="F75" s="400">
        <v>0</v>
      </c>
      <c r="G75" s="96">
        <f t="shared" si="3"/>
        <v>0</v>
      </c>
      <c r="H75" s="97">
        <f t="shared" si="2"/>
        <v>0</v>
      </c>
      <c r="I75" s="548"/>
      <c r="J75" s="549"/>
      <c r="K75" s="549"/>
      <c r="L75" s="550"/>
    </row>
    <row r="76" spans="1:12" ht="13.8" thickBot="1" x14ac:dyDescent="0.3">
      <c r="A76" s="571"/>
      <c r="B76" s="78"/>
      <c r="C76" s="54" t="s">
        <v>67</v>
      </c>
      <c r="D76" s="81">
        <f>SUM(D77:D77)</f>
        <v>0</v>
      </c>
      <c r="E76" s="83"/>
      <c r="F76" s="83"/>
      <c r="G76" s="55">
        <f>SUM(G77:G77)</f>
        <v>0</v>
      </c>
      <c r="H76" s="55">
        <f>SUM(H77:H77)</f>
        <v>0</v>
      </c>
      <c r="I76" s="548"/>
      <c r="J76" s="549"/>
      <c r="K76" s="549"/>
      <c r="L76" s="550"/>
    </row>
    <row r="77" spans="1:12" x14ac:dyDescent="0.25">
      <c r="A77" s="571"/>
      <c r="B77" s="100">
        <v>53204999000000</v>
      </c>
      <c r="C77" s="101" t="s">
        <v>101</v>
      </c>
      <c r="D77" s="392">
        <v>0</v>
      </c>
      <c r="E77" s="406">
        <v>0</v>
      </c>
      <c r="F77" s="407">
        <v>0</v>
      </c>
      <c r="G77" s="102">
        <f t="shared" si="3"/>
        <v>0</v>
      </c>
      <c r="H77" s="103">
        <f t="shared" si="2"/>
        <v>0</v>
      </c>
      <c r="I77" s="551"/>
      <c r="J77" s="552"/>
      <c r="K77" s="552"/>
      <c r="L77" s="553"/>
    </row>
    <row r="78" spans="1:12" s="166" customFormat="1" ht="15.6" collapsed="1" x14ac:dyDescent="0.25">
      <c r="A78" s="572"/>
      <c r="B78" s="162"/>
      <c r="C78" s="163" t="s">
        <v>110</v>
      </c>
      <c r="D78" s="164">
        <f>SUM(D12,D38)</f>
        <v>37365516</v>
      </c>
      <c r="E78" s="165"/>
      <c r="F78" s="165"/>
      <c r="G78" s="164">
        <f>SUM(G12,G38)</f>
        <v>0</v>
      </c>
      <c r="H78" s="164">
        <f>SUM(H12,H38)</f>
        <v>37365516</v>
      </c>
      <c r="I78" s="554"/>
      <c r="J78" s="555"/>
      <c r="K78" s="555"/>
      <c r="L78" s="556"/>
    </row>
    <row r="83" spans="2:8" x14ac:dyDescent="0.25">
      <c r="D83" s="57"/>
    </row>
    <row r="85" spans="2:8" x14ac:dyDescent="0.25">
      <c r="B85" s="26"/>
      <c r="C85" s="69"/>
      <c r="D85" s="21"/>
      <c r="E85" s="70"/>
      <c r="F85" s="71"/>
      <c r="G85" s="70"/>
      <c r="H85" s="74"/>
    </row>
    <row r="86" spans="2:8" x14ac:dyDescent="0.25">
      <c r="B86" s="26"/>
      <c r="C86" s="69"/>
      <c r="D86" s="21"/>
      <c r="E86" s="70"/>
      <c r="F86" s="71"/>
      <c r="G86" s="70"/>
      <c r="H86" s="74"/>
    </row>
    <row r="87" spans="2:8" x14ac:dyDescent="0.25">
      <c r="B87" s="26"/>
      <c r="C87" s="69"/>
      <c r="E87" s="70"/>
      <c r="F87" s="71"/>
      <c r="G87" s="70"/>
      <c r="H87" s="74"/>
    </row>
    <row r="88" spans="2:8" x14ac:dyDescent="0.25">
      <c r="B88" s="26"/>
      <c r="C88" s="69"/>
      <c r="D88" s="21"/>
      <c r="E88" s="70"/>
      <c r="F88" s="71"/>
      <c r="G88" s="70"/>
      <c r="H88" s="74"/>
    </row>
    <row r="89" spans="2:8" x14ac:dyDescent="0.25">
      <c r="B89" s="26"/>
      <c r="C89" s="69"/>
      <c r="E89" s="70"/>
      <c r="F89" s="71"/>
      <c r="G89" s="70"/>
      <c r="H89" s="74"/>
    </row>
    <row r="90" spans="2:8" x14ac:dyDescent="0.25">
      <c r="B90" s="26"/>
      <c r="C90" s="69"/>
      <c r="D90" s="21"/>
      <c r="E90" s="70"/>
      <c r="F90" s="71"/>
      <c r="G90" s="70"/>
      <c r="H90" s="74"/>
    </row>
    <row r="91" spans="2:8" x14ac:dyDescent="0.25">
      <c r="B91" s="26"/>
      <c r="E91" s="70"/>
      <c r="F91" s="71"/>
      <c r="G91" s="70"/>
      <c r="H91" s="74"/>
    </row>
    <row r="92" spans="2:8" x14ac:dyDescent="0.25">
      <c r="B92" s="26"/>
      <c r="E92" s="70"/>
      <c r="F92" s="71"/>
      <c r="G92" s="70"/>
      <c r="H92" s="74"/>
    </row>
    <row r="93" spans="2:8" x14ac:dyDescent="0.25">
      <c r="B93" s="26"/>
      <c r="E93" s="73"/>
      <c r="F93" s="73"/>
      <c r="G93" s="72"/>
      <c r="H93" s="75"/>
    </row>
  </sheetData>
  <sheetProtection algorithmName="SHA-512" hashValue="YVMLTEO2zDp/zVHyIaRrSqi3RcF7tAHwpvYknFMSLn2qvMCZzPBDeMOQL/9N98GpF+d5G2IGGcDYpaJisGGNvA==" saltValue="CH04eBvzqwNxXD/s09tRUg==" spinCount="100000" sheet="1" objects="1" scenarios="1"/>
  <mergeCells count="77">
    <mergeCell ref="A8:C8"/>
    <mergeCell ref="A12:A78"/>
    <mergeCell ref="I43:L43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26:L26"/>
    <mergeCell ref="I27:L27"/>
    <mergeCell ref="I28:L28"/>
    <mergeCell ref="I29:L29"/>
    <mergeCell ref="I39:L39"/>
    <mergeCell ref="I21:L21"/>
    <mergeCell ref="I22:L22"/>
    <mergeCell ref="I23:L23"/>
    <mergeCell ref="I24:L24"/>
    <mergeCell ref="I25:L25"/>
    <mergeCell ref="I20:L20"/>
    <mergeCell ref="B10:B11"/>
    <mergeCell ref="A10:A11"/>
    <mergeCell ref="E10:G10"/>
    <mergeCell ref="D10:D11"/>
    <mergeCell ref="H10:H11"/>
    <mergeCell ref="C10:C11"/>
    <mergeCell ref="I55:L55"/>
    <mergeCell ref="I56:L56"/>
    <mergeCell ref="I57:L57"/>
    <mergeCell ref="I58:L58"/>
    <mergeCell ref="I59:L59"/>
    <mergeCell ref="I53:L53"/>
    <mergeCell ref="I54:L54"/>
    <mergeCell ref="I44:L44"/>
    <mergeCell ref="I45:L45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40:L40"/>
    <mergeCell ref="I41:L41"/>
    <mergeCell ref="I42:L42"/>
    <mergeCell ref="I77:L77"/>
    <mergeCell ref="I78:L78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D4:E4"/>
    <mergeCell ref="I73:L73"/>
    <mergeCell ref="I74:L74"/>
    <mergeCell ref="I75:L75"/>
    <mergeCell ref="I76:L76"/>
    <mergeCell ref="I60:L60"/>
    <mergeCell ref="I61:L61"/>
    <mergeCell ref="I62:L62"/>
    <mergeCell ref="I63:L63"/>
    <mergeCell ref="I46:L46"/>
    <mergeCell ref="I47:L47"/>
    <mergeCell ref="I48:L48"/>
    <mergeCell ref="I49:L49"/>
    <mergeCell ref="I50:L50"/>
    <mergeCell ref="I51:L51"/>
    <mergeCell ref="I52:L52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8:H19 G44:H44 G47:H47 G68:H68 G76:H76 G58:H58" formula="1"/>
    <ignoredError sqref="H7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O50"/>
  <sheetViews>
    <sheetView showGridLines="0" zoomScale="80" zoomScaleNormal="80" workbookViewId="0">
      <selection activeCell="E1" sqref="E1"/>
    </sheetView>
  </sheetViews>
  <sheetFormatPr baseColWidth="10" defaultColWidth="11.44140625" defaultRowHeight="13.2" x14ac:dyDescent="0.25"/>
  <cols>
    <col min="1" max="1" width="20" style="4" customWidth="1"/>
    <col min="2" max="2" width="25.109375" style="4" customWidth="1"/>
    <col min="3" max="3" width="20.88671875" style="4" bestFit="1" customWidth="1"/>
    <col min="4" max="4" width="19.33203125" style="4" customWidth="1"/>
    <col min="5" max="5" width="18.88671875" style="4" customWidth="1"/>
    <col min="6" max="6" width="18" style="4" customWidth="1"/>
    <col min="7" max="9" width="18.33203125" style="4" customWidth="1"/>
    <col min="10" max="10" width="18.109375" style="4" bestFit="1" customWidth="1"/>
    <col min="11" max="11" width="18.6640625" style="4" bestFit="1" customWidth="1"/>
    <col min="12" max="12" width="16.44140625" style="4" bestFit="1" customWidth="1"/>
    <col min="13" max="15" width="17.5546875" style="4" customWidth="1"/>
    <col min="16" max="16" width="17.33203125" style="4" customWidth="1"/>
    <col min="17" max="17" width="16.88671875" style="4" customWidth="1"/>
    <col min="18" max="18" width="15.6640625" style="4" customWidth="1"/>
    <col min="19" max="19" width="16.44140625" style="4" bestFit="1" customWidth="1"/>
    <col min="20" max="20" width="15.88671875" style="4" customWidth="1"/>
    <col min="21" max="16384" width="11.44140625" style="4"/>
  </cols>
  <sheetData>
    <row r="1" spans="1:249" s="6" customFormat="1" x14ac:dyDescent="0.25">
      <c r="A1" s="5"/>
      <c r="C1" s="7"/>
      <c r="D1" s="7"/>
      <c r="E1" s="57" t="s">
        <v>156</v>
      </c>
      <c r="F1" s="7"/>
      <c r="G1" s="7"/>
      <c r="H1" s="7"/>
      <c r="I1" s="7"/>
      <c r="IN1" s="4"/>
      <c r="IO1" s="4"/>
    </row>
    <row r="2" spans="1:249" s="6" customFormat="1" x14ac:dyDescent="0.25">
      <c r="A2" s="8"/>
      <c r="C2" s="7"/>
      <c r="D2" s="7"/>
      <c r="E2" s="57" t="s">
        <v>137</v>
      </c>
      <c r="F2" s="7"/>
      <c r="G2" s="7"/>
      <c r="H2" s="7"/>
      <c r="I2" s="7"/>
      <c r="L2" s="7"/>
      <c r="M2" s="7"/>
      <c r="N2" s="7"/>
      <c r="O2" s="7"/>
      <c r="IN2" s="4"/>
      <c r="IO2" s="4"/>
    </row>
    <row r="3" spans="1:249" s="6" customFormat="1" x14ac:dyDescent="0.25">
      <c r="A3" s="4"/>
      <c r="IN3" s="4"/>
      <c r="IO3" s="4"/>
    </row>
    <row r="4" spans="1:249" s="6" customFormat="1" ht="18.75" customHeight="1" x14ac:dyDescent="0.25">
      <c r="A4" s="26"/>
      <c r="B4" s="27"/>
      <c r="C4" s="459" t="s">
        <v>0</v>
      </c>
      <c r="D4" s="459"/>
      <c r="E4" s="591" t="str">
        <f>+'A) Reajuste Tarifas y Ocupación'!E5</f>
        <v>BIENVALP</v>
      </c>
      <c r="F4" s="592"/>
      <c r="L4" s="3"/>
      <c r="IE4" s="4"/>
      <c r="IF4" s="4"/>
      <c r="IG4" s="4"/>
      <c r="IH4" s="4"/>
      <c r="II4" s="4"/>
      <c r="IJ4" s="4"/>
    </row>
    <row r="5" spans="1:249" s="6" customFormat="1" x14ac:dyDescent="0.25">
      <c r="A5" s="4"/>
      <c r="B5" s="4"/>
      <c r="C5" s="4"/>
      <c r="D5" s="4"/>
      <c r="E5" s="4"/>
      <c r="F5" s="9"/>
      <c r="G5" s="169"/>
      <c r="H5" s="169"/>
      <c r="I5" s="169"/>
      <c r="J5" s="7"/>
      <c r="K5" s="7"/>
      <c r="L5" s="3"/>
      <c r="IE5" s="4"/>
      <c r="IF5" s="4"/>
      <c r="IG5" s="4"/>
      <c r="IH5" s="4"/>
      <c r="II5" s="4"/>
      <c r="IJ5" s="4"/>
    </row>
    <row r="6" spans="1:249" s="6" customFormat="1" ht="15.6" x14ac:dyDescent="0.25">
      <c r="A6" s="596" t="s">
        <v>171</v>
      </c>
      <c r="B6" s="596"/>
      <c r="C6" s="596"/>
      <c r="D6" s="596"/>
      <c r="E6" s="4"/>
      <c r="F6" s="9"/>
      <c r="G6" s="169"/>
      <c r="H6" s="169"/>
      <c r="I6" s="169"/>
      <c r="J6" s="7"/>
      <c r="K6" s="7"/>
      <c r="L6" s="3"/>
      <c r="IE6" s="4"/>
      <c r="IF6" s="4"/>
      <c r="IG6" s="4"/>
      <c r="IH6" s="4"/>
      <c r="II6" s="4"/>
      <c r="IJ6" s="4"/>
    </row>
    <row r="7" spans="1:249" x14ac:dyDescent="0.25">
      <c r="B7" s="67"/>
      <c r="C7" s="67"/>
      <c r="E7" s="66"/>
      <c r="F7" s="67"/>
      <c r="G7" s="67"/>
      <c r="H7" s="67"/>
      <c r="I7" s="67"/>
      <c r="J7" s="67"/>
      <c r="M7" s="76"/>
      <c r="N7" s="76"/>
      <c r="O7" s="76"/>
    </row>
    <row r="8" spans="1:249" ht="39" customHeight="1" x14ac:dyDescent="0.25">
      <c r="A8" s="11" t="s">
        <v>123</v>
      </c>
      <c r="B8" s="106" t="str">
        <f>+P17</f>
        <v>Ingreso por Matrícula</v>
      </c>
      <c r="C8" s="107" t="str">
        <f>+Q17</f>
        <v>Ingreso por Mensualidad</v>
      </c>
      <c r="D8" s="108" t="s">
        <v>138</v>
      </c>
      <c r="E8" s="109" t="s">
        <v>83</v>
      </c>
      <c r="F8" s="60" t="s">
        <v>80</v>
      </c>
      <c r="G8" s="61" t="s">
        <v>81</v>
      </c>
      <c r="H8" s="62" t="s">
        <v>114</v>
      </c>
      <c r="I8" s="12" t="s">
        <v>122</v>
      </c>
      <c r="M8" s="24"/>
      <c r="N8" s="24"/>
      <c r="O8" s="24"/>
      <c r="P8" s="24"/>
    </row>
    <row r="9" spans="1:249" ht="21" customHeight="1" x14ac:dyDescent="0.25">
      <c r="A9" s="181" t="str">
        <f>+'A) Reajuste Tarifas y Ocupación'!A13</f>
        <v>DALEGRÍA</v>
      </c>
      <c r="B9" s="123">
        <f>+P50</f>
        <v>923700</v>
      </c>
      <c r="C9" s="137">
        <f>+Q50</f>
        <v>9237000</v>
      </c>
      <c r="D9" s="139">
        <f>+R50</f>
        <v>350000</v>
      </c>
      <c r="E9" s="124">
        <f>+B9+D9+C9</f>
        <v>10510700</v>
      </c>
      <c r="F9" s="63">
        <f>+'D) Estimación Costos'!H78</f>
        <v>37365516</v>
      </c>
      <c r="G9" s="64">
        <v>0</v>
      </c>
      <c r="H9" s="65">
        <f>+F9+G9</f>
        <v>37365516</v>
      </c>
      <c r="I9" s="138">
        <f>E9-H9</f>
        <v>-26854816</v>
      </c>
      <c r="M9" s="408"/>
      <c r="N9" s="408"/>
      <c r="O9" s="408"/>
      <c r="P9" s="408"/>
    </row>
    <row r="10" spans="1:249" s="6" customFormat="1" ht="20.25" customHeight="1" x14ac:dyDescent="0.25">
      <c r="A10" s="13" t="s">
        <v>1</v>
      </c>
      <c r="B10" s="111">
        <f t="shared" ref="B10:G10" si="0">SUM(B9:B9)</f>
        <v>923700</v>
      </c>
      <c r="C10" s="112">
        <f t="shared" si="0"/>
        <v>9237000</v>
      </c>
      <c r="D10" s="113">
        <f t="shared" si="0"/>
        <v>350000</v>
      </c>
      <c r="E10" s="114">
        <f t="shared" si="0"/>
        <v>10510700</v>
      </c>
      <c r="F10" s="111">
        <f t="shared" si="0"/>
        <v>37365516</v>
      </c>
      <c r="G10" s="111">
        <f t="shared" si="0"/>
        <v>0</v>
      </c>
      <c r="H10" s="111">
        <f>SUM(H9:H9)</f>
        <v>37365516</v>
      </c>
      <c r="I10" s="111">
        <f>SUM(I9:I9)</f>
        <v>-26854816</v>
      </c>
      <c r="M10" s="76"/>
      <c r="N10" s="76"/>
      <c r="O10" s="76"/>
      <c r="P10" s="76"/>
      <c r="ID10" s="4"/>
      <c r="IE10" s="4"/>
      <c r="IF10" s="4"/>
      <c r="IG10" s="4"/>
      <c r="IH10" s="4"/>
      <c r="II10" s="4"/>
      <c r="IJ10" s="4"/>
    </row>
    <row r="11" spans="1:249" s="6" customFormat="1" ht="15.75" customHeight="1" x14ac:dyDescent="0.25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ID11" s="4"/>
      <c r="IE11" s="4"/>
      <c r="IF11" s="4"/>
      <c r="IG11" s="4"/>
      <c r="IH11" s="4"/>
      <c r="II11" s="4"/>
      <c r="IJ11" s="4"/>
    </row>
    <row r="12" spans="1:249" s="6" customFormat="1" ht="15.75" customHeight="1" x14ac:dyDescent="0.25">
      <c r="A12" s="14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ID12" s="4"/>
      <c r="IE12" s="4"/>
      <c r="IF12" s="4"/>
      <c r="IG12" s="4"/>
      <c r="IH12" s="4"/>
      <c r="II12" s="4"/>
      <c r="IJ12" s="4"/>
    </row>
    <row r="13" spans="1:249" s="6" customFormat="1" ht="15.75" customHeight="1" x14ac:dyDescent="0.25">
      <c r="A13" s="14"/>
      <c r="B13" s="14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ID13" s="4"/>
      <c r="IE13" s="4"/>
      <c r="IF13" s="4"/>
      <c r="IG13" s="4"/>
      <c r="IH13" s="4"/>
      <c r="II13" s="4"/>
      <c r="IJ13" s="4"/>
    </row>
    <row r="14" spans="1:249" s="6" customFormat="1" ht="15.75" customHeight="1" x14ac:dyDescent="0.25">
      <c r="A14" s="14"/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ID14" s="4"/>
      <c r="IE14" s="4"/>
      <c r="IF14" s="4"/>
      <c r="IG14" s="4"/>
      <c r="IH14" s="4"/>
      <c r="II14" s="4"/>
      <c r="IJ14" s="4"/>
    </row>
    <row r="15" spans="1:249" s="6" customFormat="1" ht="15.75" customHeight="1" x14ac:dyDescent="0.25">
      <c r="A15" s="596" t="s">
        <v>153</v>
      </c>
      <c r="B15" s="596"/>
      <c r="C15" s="596"/>
      <c r="D15" s="59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ID15" s="4"/>
      <c r="IE15" s="4"/>
      <c r="IF15" s="4"/>
      <c r="IG15" s="4"/>
      <c r="IH15" s="4"/>
      <c r="II15" s="4"/>
      <c r="IJ15" s="4"/>
    </row>
    <row r="16" spans="1:249" s="17" customFormat="1" ht="13.8" thickBot="1" x14ac:dyDescent="0.3">
      <c r="B16" s="67"/>
      <c r="C16" s="67"/>
      <c r="D16" s="67"/>
      <c r="E16" s="67"/>
      <c r="F16" s="67"/>
      <c r="G16" s="67"/>
      <c r="H16" s="67"/>
      <c r="I16" s="67"/>
      <c r="J16" s="16"/>
      <c r="K16" s="16"/>
      <c r="L16" s="3"/>
      <c r="M16" s="3"/>
      <c r="N16" s="3"/>
      <c r="O16" s="3"/>
      <c r="Q16" s="18"/>
      <c r="R16" s="18"/>
      <c r="IN16" s="10"/>
      <c r="IO16" s="10"/>
    </row>
    <row r="17" spans="1:19" s="19" customFormat="1" ht="15.75" customHeight="1" x14ac:dyDescent="0.25">
      <c r="A17" s="504" t="s">
        <v>123</v>
      </c>
      <c r="B17" s="607" t="s">
        <v>5</v>
      </c>
      <c r="C17" s="593" t="s">
        <v>2</v>
      </c>
      <c r="D17" s="600" t="s">
        <v>92</v>
      </c>
      <c r="E17" s="601"/>
      <c r="F17" s="601"/>
      <c r="G17" s="601"/>
      <c r="H17" s="601"/>
      <c r="I17" s="602"/>
      <c r="J17" s="603" t="s">
        <v>93</v>
      </c>
      <c r="K17" s="604"/>
      <c r="L17" s="604"/>
      <c r="M17" s="604"/>
      <c r="N17" s="604"/>
      <c r="O17" s="605"/>
      <c r="P17" s="610" t="s">
        <v>94</v>
      </c>
      <c r="Q17" s="613" t="s">
        <v>95</v>
      </c>
      <c r="R17" s="597" t="s">
        <v>138</v>
      </c>
      <c r="S17" s="616" t="s">
        <v>113</v>
      </c>
    </row>
    <row r="18" spans="1:19" s="19" customFormat="1" ht="15.75" customHeight="1" x14ac:dyDescent="0.25">
      <c r="A18" s="505"/>
      <c r="B18" s="608"/>
      <c r="C18" s="594"/>
      <c r="D18" s="581" t="s">
        <v>159</v>
      </c>
      <c r="E18" s="582"/>
      <c r="F18" s="581" t="s">
        <v>161</v>
      </c>
      <c r="G18" s="582"/>
      <c r="H18" s="583" t="s">
        <v>158</v>
      </c>
      <c r="I18" s="585" t="s">
        <v>157</v>
      </c>
      <c r="J18" s="440" t="s">
        <v>159</v>
      </c>
      <c r="K18" s="441"/>
      <c r="L18" s="440" t="s">
        <v>161</v>
      </c>
      <c r="M18" s="441"/>
      <c r="N18" s="579" t="s">
        <v>158</v>
      </c>
      <c r="O18" s="442" t="s">
        <v>157</v>
      </c>
      <c r="P18" s="611"/>
      <c r="Q18" s="614"/>
      <c r="R18" s="598"/>
      <c r="S18" s="617"/>
    </row>
    <row r="19" spans="1:19" s="19" customFormat="1" ht="40.200000000000003" thickBot="1" x14ac:dyDescent="0.3">
      <c r="A19" s="606"/>
      <c r="B19" s="609"/>
      <c r="C19" s="595"/>
      <c r="D19" s="422" t="s">
        <v>163</v>
      </c>
      <c r="E19" s="423" t="s">
        <v>162</v>
      </c>
      <c r="F19" s="422" t="s">
        <v>164</v>
      </c>
      <c r="G19" s="424" t="s">
        <v>160</v>
      </c>
      <c r="H19" s="584"/>
      <c r="I19" s="584"/>
      <c r="J19" s="347" t="s">
        <v>163</v>
      </c>
      <c r="K19" s="348" t="s">
        <v>162</v>
      </c>
      <c r="L19" s="347" t="s">
        <v>164</v>
      </c>
      <c r="M19" s="349" t="s">
        <v>160</v>
      </c>
      <c r="N19" s="580"/>
      <c r="O19" s="443"/>
      <c r="P19" s="612"/>
      <c r="Q19" s="615"/>
      <c r="R19" s="599"/>
      <c r="S19" s="617"/>
    </row>
    <row r="20" spans="1:19" ht="12.75" customHeight="1" x14ac:dyDescent="0.25">
      <c r="A20" s="620" t="str">
        <f>+'A) Reajuste Tarifas y Ocupación'!A13</f>
        <v>DALEGRÍA</v>
      </c>
      <c r="B20" s="588" t="str">
        <f>+'A) Reajuste Tarifas y Ocupación'!B13</f>
        <v>Jornada Completa</v>
      </c>
      <c r="C20" s="150" t="s">
        <v>112</v>
      </c>
      <c r="D20" s="411">
        <f t="shared" ref="D20:H21" si="1">+J20</f>
        <v>90300</v>
      </c>
      <c r="E20" s="412">
        <f t="shared" si="1"/>
        <v>76000</v>
      </c>
      <c r="F20" s="411">
        <f t="shared" si="1"/>
        <v>126300</v>
      </c>
      <c r="G20" s="412">
        <f t="shared" si="1"/>
        <v>106100</v>
      </c>
      <c r="H20" s="412">
        <f t="shared" si="1"/>
        <v>142100</v>
      </c>
      <c r="I20" s="413">
        <f t="shared" ref="I20:I21" si="2">+O20</f>
        <v>142100</v>
      </c>
      <c r="J20" s="218">
        <f>+'A) Reajuste Tarifas y Ocupación'!O13</f>
        <v>90300</v>
      </c>
      <c r="K20" s="209">
        <f>+'A) Reajuste Tarifas y Ocupación'!P13</f>
        <v>76000</v>
      </c>
      <c r="L20" s="208">
        <f>+'A) Reajuste Tarifas y Ocupación'!Q13</f>
        <v>126300</v>
      </c>
      <c r="M20" s="209">
        <f>+'A) Reajuste Tarifas y Ocupación'!R13</f>
        <v>106100</v>
      </c>
      <c r="N20" s="233">
        <f>+'A) Reajuste Tarifas y Ocupación'!S13</f>
        <v>142100</v>
      </c>
      <c r="O20" s="226">
        <f>+'A) Reajuste Tarifas y Ocupación'!T13</f>
        <v>142100</v>
      </c>
      <c r="P20" s="155"/>
      <c r="Q20" s="140"/>
      <c r="R20" s="409">
        <v>70000</v>
      </c>
      <c r="S20" s="586"/>
    </row>
    <row r="21" spans="1:19" ht="13.8" thickBot="1" x14ac:dyDescent="0.3">
      <c r="A21" s="621"/>
      <c r="B21" s="589"/>
      <c r="C21" s="150" t="s">
        <v>7</v>
      </c>
      <c r="D21" s="414">
        <f t="shared" si="1"/>
        <v>3</v>
      </c>
      <c r="E21" s="415">
        <f t="shared" si="1"/>
        <v>2</v>
      </c>
      <c r="F21" s="416">
        <f t="shared" si="1"/>
        <v>2</v>
      </c>
      <c r="G21" s="417">
        <f t="shared" si="1"/>
        <v>1</v>
      </c>
      <c r="H21" s="417">
        <f t="shared" si="1"/>
        <v>0</v>
      </c>
      <c r="I21" s="418">
        <f t="shared" si="2"/>
        <v>1</v>
      </c>
      <c r="J21" s="210">
        <f>+'A) Reajuste Tarifas y Ocupación'!Y13</f>
        <v>3</v>
      </c>
      <c r="K21" s="217">
        <f>+'A) Reajuste Tarifas y Ocupación'!Z13</f>
        <v>2</v>
      </c>
      <c r="L21" s="224">
        <f>+'A) Reajuste Tarifas y Ocupación'!AA13</f>
        <v>2</v>
      </c>
      <c r="M21" s="217">
        <f>+'A) Reajuste Tarifas y Ocupación'!AB13</f>
        <v>1</v>
      </c>
      <c r="N21" s="234">
        <f>+'A) Reajuste Tarifas y Ocupación'!AC13</f>
        <v>0</v>
      </c>
      <c r="O21" s="227">
        <f>+'A) Reajuste Tarifas y Ocupación'!AD13</f>
        <v>1</v>
      </c>
      <c r="P21" s="156"/>
      <c r="Q21" s="141"/>
      <c r="R21" s="410">
        <v>5</v>
      </c>
      <c r="S21" s="587"/>
    </row>
    <row r="22" spans="1:19" ht="13.8" thickBot="1" x14ac:dyDescent="0.3">
      <c r="A22" s="621"/>
      <c r="B22" s="590"/>
      <c r="C22" s="151" t="s">
        <v>8</v>
      </c>
      <c r="D22" s="212">
        <f t="shared" ref="D22:I22" si="3">D21*D20</f>
        <v>270900</v>
      </c>
      <c r="E22" s="213">
        <f t="shared" si="3"/>
        <v>152000</v>
      </c>
      <c r="F22" s="212">
        <f t="shared" si="3"/>
        <v>252600</v>
      </c>
      <c r="G22" s="213">
        <f t="shared" si="3"/>
        <v>106100</v>
      </c>
      <c r="H22" s="213">
        <f t="shared" ref="H22" si="4">H21*H20</f>
        <v>0</v>
      </c>
      <c r="I22" s="149">
        <f t="shared" si="3"/>
        <v>142100</v>
      </c>
      <c r="J22" s="219">
        <f>J21*J20*10</f>
        <v>2709000</v>
      </c>
      <c r="K22" s="213">
        <f t="shared" ref="K22:O22" si="5">K21*K20*10</f>
        <v>1520000</v>
      </c>
      <c r="L22" s="212">
        <f t="shared" si="5"/>
        <v>2526000</v>
      </c>
      <c r="M22" s="213">
        <f t="shared" si="5"/>
        <v>1061000</v>
      </c>
      <c r="N22" s="235">
        <f t="shared" ref="N22" si="6">N21*N20*10</f>
        <v>0</v>
      </c>
      <c r="O22" s="228">
        <f t="shared" si="5"/>
        <v>1421000</v>
      </c>
      <c r="P22" s="157">
        <f>SUM(D22:I22)</f>
        <v>923700</v>
      </c>
      <c r="Q22" s="142">
        <f>SUM(J22:O22)</f>
        <v>9237000</v>
      </c>
      <c r="R22" s="159">
        <f t="shared" ref="R22" si="7">R21*R20</f>
        <v>350000</v>
      </c>
      <c r="S22" s="158">
        <f>P22+Q22+R22</f>
        <v>10510700</v>
      </c>
    </row>
    <row r="23" spans="1:19" x14ac:dyDescent="0.25">
      <c r="A23" s="621"/>
      <c r="B23" s="588" t="str">
        <f>+'A) Reajuste Tarifas y Ocupación'!B14</f>
        <v>(Nombre de prestación 2)</v>
      </c>
      <c r="C23" s="150" t="s">
        <v>112</v>
      </c>
      <c r="D23" s="411">
        <f t="shared" ref="D23:H24" si="8">+J23</f>
        <v>0</v>
      </c>
      <c r="E23" s="412">
        <f t="shared" si="8"/>
        <v>0</v>
      </c>
      <c r="F23" s="411">
        <f t="shared" si="8"/>
        <v>0</v>
      </c>
      <c r="G23" s="412">
        <f t="shared" si="8"/>
        <v>0</v>
      </c>
      <c r="H23" s="412">
        <f t="shared" si="8"/>
        <v>0</v>
      </c>
      <c r="I23" s="413">
        <f t="shared" ref="I23:I24" si="9">+O23</f>
        <v>0</v>
      </c>
      <c r="J23" s="105">
        <f>+'A) Reajuste Tarifas y Ocupación'!O14</f>
        <v>0</v>
      </c>
      <c r="K23" s="89">
        <f>+'A) Reajuste Tarifas y Ocupación'!P14</f>
        <v>0</v>
      </c>
      <c r="L23" s="225">
        <f>+'A) Reajuste Tarifas y Ocupación'!Q14</f>
        <v>0</v>
      </c>
      <c r="M23" s="89">
        <f>+'A) Reajuste Tarifas y Ocupación'!R14</f>
        <v>0</v>
      </c>
      <c r="N23" s="236">
        <f>+'A) Reajuste Tarifas y Ocupación'!S14</f>
        <v>0</v>
      </c>
      <c r="O23" s="229">
        <f>+'A) Reajuste Tarifas y Ocupación'!T14</f>
        <v>0</v>
      </c>
      <c r="P23" s="110"/>
      <c r="Q23" s="91"/>
      <c r="R23" s="409">
        <v>0</v>
      </c>
      <c r="S23" s="586"/>
    </row>
    <row r="24" spans="1:19" ht="13.8" thickBot="1" x14ac:dyDescent="0.3">
      <c r="A24" s="621"/>
      <c r="B24" s="589"/>
      <c r="C24" s="150" t="s">
        <v>7</v>
      </c>
      <c r="D24" s="414">
        <f t="shared" si="8"/>
        <v>0</v>
      </c>
      <c r="E24" s="415">
        <f t="shared" si="8"/>
        <v>0</v>
      </c>
      <c r="F24" s="416">
        <f t="shared" si="8"/>
        <v>0</v>
      </c>
      <c r="G24" s="417">
        <f t="shared" si="8"/>
        <v>0</v>
      </c>
      <c r="H24" s="417">
        <f t="shared" si="8"/>
        <v>0</v>
      </c>
      <c r="I24" s="418">
        <f t="shared" si="9"/>
        <v>0</v>
      </c>
      <c r="J24" s="220">
        <f>+'A) Reajuste Tarifas y Ocupación'!Y14</f>
        <v>0</v>
      </c>
      <c r="K24" s="211">
        <f>+'A) Reajuste Tarifas y Ocupación'!Z14</f>
        <v>0</v>
      </c>
      <c r="L24" s="216">
        <f>+'A) Reajuste Tarifas y Ocupación'!AA14</f>
        <v>0</v>
      </c>
      <c r="M24" s="211">
        <f>+'A) Reajuste Tarifas y Ocupación'!AB14</f>
        <v>0</v>
      </c>
      <c r="N24" s="237">
        <f>+'A) Reajuste Tarifas y Ocupación'!AC14</f>
        <v>0</v>
      </c>
      <c r="O24" s="230">
        <f>+'A) Reajuste Tarifas y Ocupación'!AD14</f>
        <v>0</v>
      </c>
      <c r="P24" s="155"/>
      <c r="Q24" s="90"/>
      <c r="R24" s="410">
        <v>0</v>
      </c>
      <c r="S24" s="587"/>
    </row>
    <row r="25" spans="1:19" ht="13.8" thickBot="1" x14ac:dyDescent="0.3">
      <c r="A25" s="621"/>
      <c r="B25" s="590"/>
      <c r="C25" s="151" t="s">
        <v>8</v>
      </c>
      <c r="D25" s="212">
        <f t="shared" ref="D25:I25" si="10">D24*D23</f>
        <v>0</v>
      </c>
      <c r="E25" s="213">
        <f t="shared" si="10"/>
        <v>0</v>
      </c>
      <c r="F25" s="212">
        <f t="shared" si="10"/>
        <v>0</v>
      </c>
      <c r="G25" s="213">
        <f t="shared" si="10"/>
        <v>0</v>
      </c>
      <c r="H25" s="213">
        <f t="shared" ref="H25" si="11">H24*H23</f>
        <v>0</v>
      </c>
      <c r="I25" s="149">
        <f t="shared" si="10"/>
        <v>0</v>
      </c>
      <c r="J25" s="219">
        <f t="shared" ref="J25:O25" si="12">J24*J23*10</f>
        <v>0</v>
      </c>
      <c r="K25" s="213">
        <f t="shared" si="12"/>
        <v>0</v>
      </c>
      <c r="L25" s="212">
        <f t="shared" si="12"/>
        <v>0</v>
      </c>
      <c r="M25" s="213">
        <f t="shared" si="12"/>
        <v>0</v>
      </c>
      <c r="N25" s="235">
        <f t="shared" ref="N25" si="13">N24*N23*10</f>
        <v>0</v>
      </c>
      <c r="O25" s="228">
        <f t="shared" si="12"/>
        <v>0</v>
      </c>
      <c r="P25" s="157">
        <f>SUM(D25:I25)</f>
        <v>0</v>
      </c>
      <c r="Q25" s="142">
        <f>SUM(J25:O25)</f>
        <v>0</v>
      </c>
      <c r="R25" s="159">
        <f t="shared" ref="R25" si="14">R24*R23</f>
        <v>0</v>
      </c>
      <c r="S25" s="158">
        <f>P25+Q25+R25</f>
        <v>0</v>
      </c>
    </row>
    <row r="26" spans="1:19" x14ac:dyDescent="0.25">
      <c r="A26" s="621"/>
      <c r="B26" s="588" t="str">
        <f>+'A) Reajuste Tarifas y Ocupación'!B15</f>
        <v>(Nombre de prestación 3)</v>
      </c>
      <c r="C26" s="150" t="s">
        <v>112</v>
      </c>
      <c r="D26" s="411">
        <f t="shared" ref="D26:H27" si="15">+J26</f>
        <v>0</v>
      </c>
      <c r="E26" s="412">
        <f t="shared" si="15"/>
        <v>0</v>
      </c>
      <c r="F26" s="411">
        <f t="shared" si="15"/>
        <v>0</v>
      </c>
      <c r="G26" s="412">
        <f t="shared" si="15"/>
        <v>0</v>
      </c>
      <c r="H26" s="412">
        <f t="shared" si="15"/>
        <v>0</v>
      </c>
      <c r="I26" s="413">
        <f t="shared" ref="I26:I27" si="16">+O26</f>
        <v>0</v>
      </c>
      <c r="J26" s="221">
        <f>+'A) Reajuste Tarifas y Ocupación'!O15</f>
        <v>0</v>
      </c>
      <c r="K26" s="222">
        <f>+'A) Reajuste Tarifas y Ocupación'!P15</f>
        <v>0</v>
      </c>
      <c r="L26" s="223">
        <f>+'A) Reajuste Tarifas y Ocupación'!Q15</f>
        <v>0</v>
      </c>
      <c r="M26" s="222">
        <f>+'A) Reajuste Tarifas y Ocupación'!R15</f>
        <v>0</v>
      </c>
      <c r="N26" s="238">
        <f>+'A) Reajuste Tarifas y Ocupación'!S15</f>
        <v>0</v>
      </c>
      <c r="O26" s="231">
        <f>+'A) Reajuste Tarifas y Ocupación'!T15</f>
        <v>0</v>
      </c>
      <c r="P26" s="155"/>
      <c r="Q26" s="90"/>
      <c r="R26" s="409">
        <v>0</v>
      </c>
      <c r="S26" s="586"/>
    </row>
    <row r="27" spans="1:19" ht="13.8" thickBot="1" x14ac:dyDescent="0.3">
      <c r="A27" s="621"/>
      <c r="B27" s="589"/>
      <c r="C27" s="150" t="s">
        <v>7</v>
      </c>
      <c r="D27" s="414">
        <f t="shared" si="15"/>
        <v>0</v>
      </c>
      <c r="E27" s="415">
        <f t="shared" si="15"/>
        <v>0</v>
      </c>
      <c r="F27" s="416">
        <f t="shared" si="15"/>
        <v>0</v>
      </c>
      <c r="G27" s="417">
        <f t="shared" si="15"/>
        <v>0</v>
      </c>
      <c r="H27" s="417">
        <f t="shared" si="15"/>
        <v>0</v>
      </c>
      <c r="I27" s="418">
        <f t="shared" si="16"/>
        <v>0</v>
      </c>
      <c r="J27" s="220">
        <f>+'A) Reajuste Tarifas y Ocupación'!Y15</f>
        <v>0</v>
      </c>
      <c r="K27" s="211">
        <f>+'A) Reajuste Tarifas y Ocupación'!Z15</f>
        <v>0</v>
      </c>
      <c r="L27" s="216">
        <f>+'A) Reajuste Tarifas y Ocupación'!AA15</f>
        <v>0</v>
      </c>
      <c r="M27" s="211">
        <f>+'A) Reajuste Tarifas y Ocupación'!AB15</f>
        <v>0</v>
      </c>
      <c r="N27" s="237">
        <f>+'A) Reajuste Tarifas y Ocupación'!AC15</f>
        <v>0</v>
      </c>
      <c r="O27" s="230">
        <f>+'A) Reajuste Tarifas y Ocupación'!AD15</f>
        <v>0</v>
      </c>
      <c r="P27" s="155"/>
      <c r="Q27" s="90"/>
      <c r="R27" s="410">
        <v>0</v>
      </c>
      <c r="S27" s="587"/>
    </row>
    <row r="28" spans="1:19" ht="13.8" thickBot="1" x14ac:dyDescent="0.3">
      <c r="A28" s="621"/>
      <c r="B28" s="590"/>
      <c r="C28" s="151" t="s">
        <v>8</v>
      </c>
      <c r="D28" s="212">
        <f t="shared" ref="D28:I28" si="17">D27*D26</f>
        <v>0</v>
      </c>
      <c r="E28" s="213">
        <f t="shared" si="17"/>
        <v>0</v>
      </c>
      <c r="F28" s="212">
        <f t="shared" si="17"/>
        <v>0</v>
      </c>
      <c r="G28" s="213">
        <f t="shared" si="17"/>
        <v>0</v>
      </c>
      <c r="H28" s="213">
        <f>H27*H26</f>
        <v>0</v>
      </c>
      <c r="I28" s="149">
        <f t="shared" si="17"/>
        <v>0</v>
      </c>
      <c r="J28" s="219">
        <f t="shared" ref="J28" si="18">J27*J26*10</f>
        <v>0</v>
      </c>
      <c r="K28" s="213">
        <f t="shared" ref="K28" si="19">K27*K26*10</f>
        <v>0</v>
      </c>
      <c r="L28" s="212">
        <f t="shared" ref="L28" si="20">L27*L26*10</f>
        <v>0</v>
      </c>
      <c r="M28" s="213">
        <f t="shared" ref="M28:O28" si="21">M27*M26*10</f>
        <v>0</v>
      </c>
      <c r="N28" s="235">
        <f t="shared" ref="N28" si="22">N27*N26*10</f>
        <v>0</v>
      </c>
      <c r="O28" s="228">
        <f t="shared" si="21"/>
        <v>0</v>
      </c>
      <c r="P28" s="157">
        <f>SUM(D28:I28)</f>
        <v>0</v>
      </c>
      <c r="Q28" s="142">
        <f>SUM(J28:O28)</f>
        <v>0</v>
      </c>
      <c r="R28" s="159">
        <f t="shared" ref="R28" si="23">R27*R26</f>
        <v>0</v>
      </c>
      <c r="S28" s="158">
        <f>P28+Q28+R28</f>
        <v>0</v>
      </c>
    </row>
    <row r="29" spans="1:19" x14ac:dyDescent="0.25">
      <c r="A29" s="621"/>
      <c r="B29" s="588" t="str">
        <f>+'A) Reajuste Tarifas y Ocupación'!B16</f>
        <v>(Nombre de prestación 4)</v>
      </c>
      <c r="C29" s="150" t="s">
        <v>112</v>
      </c>
      <c r="D29" s="411">
        <f t="shared" ref="D29:H30" si="24">+J29</f>
        <v>0</v>
      </c>
      <c r="E29" s="412">
        <f t="shared" si="24"/>
        <v>0</v>
      </c>
      <c r="F29" s="411">
        <f t="shared" si="24"/>
        <v>0</v>
      </c>
      <c r="G29" s="412">
        <f t="shared" si="24"/>
        <v>0</v>
      </c>
      <c r="H29" s="412">
        <f t="shared" si="24"/>
        <v>0</v>
      </c>
      <c r="I29" s="413">
        <f t="shared" ref="I29:I30" si="25">+O29</f>
        <v>0</v>
      </c>
      <c r="J29" s="221">
        <f>+'A) Reajuste Tarifas y Ocupación'!O16</f>
        <v>0</v>
      </c>
      <c r="K29" s="222">
        <f>+'A) Reajuste Tarifas y Ocupación'!P16</f>
        <v>0</v>
      </c>
      <c r="L29" s="223">
        <f>+'A) Reajuste Tarifas y Ocupación'!Q16</f>
        <v>0</v>
      </c>
      <c r="M29" s="222">
        <f>+'A) Reajuste Tarifas y Ocupación'!R16</f>
        <v>0</v>
      </c>
      <c r="N29" s="238">
        <f>+'A) Reajuste Tarifas y Ocupación'!S16</f>
        <v>0</v>
      </c>
      <c r="O29" s="231">
        <f>+'A) Reajuste Tarifas y Ocupación'!T16</f>
        <v>0</v>
      </c>
      <c r="P29" s="155"/>
      <c r="Q29" s="90"/>
      <c r="R29" s="409">
        <v>0</v>
      </c>
      <c r="S29" s="586"/>
    </row>
    <row r="30" spans="1:19" ht="13.8" thickBot="1" x14ac:dyDescent="0.3">
      <c r="A30" s="621"/>
      <c r="B30" s="589"/>
      <c r="C30" s="150" t="s">
        <v>7</v>
      </c>
      <c r="D30" s="414">
        <f t="shared" si="24"/>
        <v>0</v>
      </c>
      <c r="E30" s="415">
        <f t="shared" si="24"/>
        <v>0</v>
      </c>
      <c r="F30" s="416">
        <f t="shared" si="24"/>
        <v>0</v>
      </c>
      <c r="G30" s="417">
        <f t="shared" si="24"/>
        <v>0</v>
      </c>
      <c r="H30" s="417">
        <f t="shared" si="24"/>
        <v>0</v>
      </c>
      <c r="I30" s="418">
        <f t="shared" si="25"/>
        <v>0</v>
      </c>
      <c r="J30" s="220">
        <f>+'A) Reajuste Tarifas y Ocupación'!Y16</f>
        <v>0</v>
      </c>
      <c r="K30" s="211">
        <f>+'A) Reajuste Tarifas y Ocupación'!Z16</f>
        <v>0</v>
      </c>
      <c r="L30" s="216">
        <f>+'A) Reajuste Tarifas y Ocupación'!AA16</f>
        <v>0</v>
      </c>
      <c r="M30" s="211">
        <f>+'A) Reajuste Tarifas y Ocupación'!AB16</f>
        <v>0</v>
      </c>
      <c r="N30" s="237">
        <f>+'A) Reajuste Tarifas y Ocupación'!AC16</f>
        <v>0</v>
      </c>
      <c r="O30" s="230">
        <f>+'A) Reajuste Tarifas y Ocupación'!AD16</f>
        <v>0</v>
      </c>
      <c r="P30" s="155"/>
      <c r="Q30" s="90"/>
      <c r="R30" s="410">
        <v>0</v>
      </c>
      <c r="S30" s="587"/>
    </row>
    <row r="31" spans="1:19" ht="13.8" thickBot="1" x14ac:dyDescent="0.3">
      <c r="A31" s="621"/>
      <c r="B31" s="590"/>
      <c r="C31" s="151" t="s">
        <v>8</v>
      </c>
      <c r="D31" s="212">
        <f t="shared" ref="D31:I31" si="26">D30*D29</f>
        <v>0</v>
      </c>
      <c r="E31" s="213">
        <f t="shared" si="26"/>
        <v>0</v>
      </c>
      <c r="F31" s="212">
        <f t="shared" si="26"/>
        <v>0</v>
      </c>
      <c r="G31" s="213">
        <f t="shared" si="26"/>
        <v>0</v>
      </c>
      <c r="H31" s="213">
        <f t="shared" ref="H31" si="27">H30*H29</f>
        <v>0</v>
      </c>
      <c r="I31" s="149">
        <f t="shared" si="26"/>
        <v>0</v>
      </c>
      <c r="J31" s="219">
        <f t="shared" ref="J31" si="28">J30*J29*10</f>
        <v>0</v>
      </c>
      <c r="K31" s="213">
        <f t="shared" ref="K31" si="29">K30*K29*10</f>
        <v>0</v>
      </c>
      <c r="L31" s="212">
        <f t="shared" ref="L31" si="30">L30*L29*10</f>
        <v>0</v>
      </c>
      <c r="M31" s="213">
        <f t="shared" ref="M31:O31" si="31">M30*M29*10</f>
        <v>0</v>
      </c>
      <c r="N31" s="235">
        <f t="shared" ref="N31" si="32">N30*N29*10</f>
        <v>0</v>
      </c>
      <c r="O31" s="228">
        <f t="shared" si="31"/>
        <v>0</v>
      </c>
      <c r="P31" s="157">
        <f>SUM(D31:I31)</f>
        <v>0</v>
      </c>
      <c r="Q31" s="142">
        <f>SUM(J31:O31)</f>
        <v>0</v>
      </c>
      <c r="R31" s="159">
        <f t="shared" ref="R31" si="33">R30*R29</f>
        <v>0</v>
      </c>
      <c r="S31" s="158">
        <f>P31+Q31+R31</f>
        <v>0</v>
      </c>
    </row>
    <row r="32" spans="1:19" x14ac:dyDescent="0.25">
      <c r="A32" s="621"/>
      <c r="B32" s="588" t="str">
        <f>+'A) Reajuste Tarifas y Ocupación'!B17</f>
        <v>(Nombre de prestación 5)</v>
      </c>
      <c r="C32" s="150" t="s">
        <v>112</v>
      </c>
      <c r="D32" s="411">
        <f t="shared" ref="D32:H33" si="34">+J32</f>
        <v>0</v>
      </c>
      <c r="E32" s="412">
        <f t="shared" si="34"/>
        <v>0</v>
      </c>
      <c r="F32" s="411">
        <f t="shared" si="34"/>
        <v>0</v>
      </c>
      <c r="G32" s="412">
        <f t="shared" si="34"/>
        <v>0</v>
      </c>
      <c r="H32" s="412">
        <f t="shared" si="34"/>
        <v>0</v>
      </c>
      <c r="I32" s="413">
        <f t="shared" ref="I32:I33" si="35">+O32</f>
        <v>0</v>
      </c>
      <c r="J32" s="221">
        <f>+'A) Reajuste Tarifas y Ocupación'!O17</f>
        <v>0</v>
      </c>
      <c r="K32" s="222">
        <f>+'A) Reajuste Tarifas y Ocupación'!P17</f>
        <v>0</v>
      </c>
      <c r="L32" s="223">
        <f>+'A) Reajuste Tarifas y Ocupación'!Q17</f>
        <v>0</v>
      </c>
      <c r="M32" s="222">
        <f>+'A) Reajuste Tarifas y Ocupación'!R17</f>
        <v>0</v>
      </c>
      <c r="N32" s="238">
        <f>+'A) Reajuste Tarifas y Ocupación'!S17</f>
        <v>0</v>
      </c>
      <c r="O32" s="231">
        <f>+'A) Reajuste Tarifas y Ocupación'!T17</f>
        <v>0</v>
      </c>
      <c r="P32" s="155"/>
      <c r="Q32" s="90"/>
      <c r="R32" s="409">
        <v>0</v>
      </c>
      <c r="S32" s="586"/>
    </row>
    <row r="33" spans="1:19" ht="13.8" thickBot="1" x14ac:dyDescent="0.3">
      <c r="A33" s="621"/>
      <c r="B33" s="589"/>
      <c r="C33" s="150" t="s">
        <v>7</v>
      </c>
      <c r="D33" s="414">
        <f t="shared" si="34"/>
        <v>0</v>
      </c>
      <c r="E33" s="415">
        <f t="shared" si="34"/>
        <v>0</v>
      </c>
      <c r="F33" s="416">
        <f t="shared" si="34"/>
        <v>0</v>
      </c>
      <c r="G33" s="417">
        <f t="shared" si="34"/>
        <v>0</v>
      </c>
      <c r="H33" s="417">
        <f t="shared" si="34"/>
        <v>0</v>
      </c>
      <c r="I33" s="418">
        <f t="shared" si="35"/>
        <v>0</v>
      </c>
      <c r="J33" s="220">
        <f>+'A) Reajuste Tarifas y Ocupación'!Y17</f>
        <v>0</v>
      </c>
      <c r="K33" s="211">
        <f>+'A) Reajuste Tarifas y Ocupación'!Z17</f>
        <v>0</v>
      </c>
      <c r="L33" s="216">
        <f>+'A) Reajuste Tarifas y Ocupación'!AA17</f>
        <v>0</v>
      </c>
      <c r="M33" s="211">
        <f>+'A) Reajuste Tarifas y Ocupación'!AB17</f>
        <v>0</v>
      </c>
      <c r="N33" s="237">
        <f>+'A) Reajuste Tarifas y Ocupación'!AC17</f>
        <v>0</v>
      </c>
      <c r="O33" s="230">
        <f>+'A) Reajuste Tarifas y Ocupación'!AD17</f>
        <v>0</v>
      </c>
      <c r="P33" s="155"/>
      <c r="Q33" s="90"/>
      <c r="R33" s="410">
        <v>0</v>
      </c>
      <c r="S33" s="587"/>
    </row>
    <row r="34" spans="1:19" ht="13.8" thickBot="1" x14ac:dyDescent="0.3">
      <c r="A34" s="621"/>
      <c r="B34" s="590"/>
      <c r="C34" s="151" t="s">
        <v>8</v>
      </c>
      <c r="D34" s="212">
        <f t="shared" ref="D34:I34" si="36">D33*D32</f>
        <v>0</v>
      </c>
      <c r="E34" s="213">
        <f t="shared" si="36"/>
        <v>0</v>
      </c>
      <c r="F34" s="212">
        <f t="shared" si="36"/>
        <v>0</v>
      </c>
      <c r="G34" s="213">
        <f t="shared" si="36"/>
        <v>0</v>
      </c>
      <c r="H34" s="213">
        <f t="shared" ref="H34" si="37">H33*H32</f>
        <v>0</v>
      </c>
      <c r="I34" s="149">
        <f t="shared" si="36"/>
        <v>0</v>
      </c>
      <c r="J34" s="219">
        <f t="shared" ref="J34" si="38">J33*J32*10</f>
        <v>0</v>
      </c>
      <c r="K34" s="213">
        <f t="shared" ref="K34" si="39">K33*K32*10</f>
        <v>0</v>
      </c>
      <c r="L34" s="212">
        <f t="shared" ref="L34" si="40">L33*L32*10</f>
        <v>0</v>
      </c>
      <c r="M34" s="213">
        <f t="shared" ref="M34:O34" si="41">M33*M32*10</f>
        <v>0</v>
      </c>
      <c r="N34" s="235">
        <f t="shared" ref="N34" si="42">N33*N32*10</f>
        <v>0</v>
      </c>
      <c r="O34" s="228">
        <f t="shared" si="41"/>
        <v>0</v>
      </c>
      <c r="P34" s="157">
        <f>SUM(D34:I34)</f>
        <v>0</v>
      </c>
      <c r="Q34" s="142">
        <f>SUM(J34:O34)</f>
        <v>0</v>
      </c>
      <c r="R34" s="160">
        <f t="shared" ref="R34" si="43">R33*R32</f>
        <v>0</v>
      </c>
      <c r="S34" s="158">
        <f>P34+Q34+R34</f>
        <v>0</v>
      </c>
    </row>
    <row r="35" spans="1:19" x14ac:dyDescent="0.25">
      <c r="A35" s="621"/>
      <c r="B35" s="588" t="str">
        <f>+'A) Reajuste Tarifas y Ocupación'!B18</f>
        <v>(Nombre de prestación 6)</v>
      </c>
      <c r="C35" s="150" t="s">
        <v>112</v>
      </c>
      <c r="D35" s="411">
        <f t="shared" ref="D35:D36" si="44">+J35</f>
        <v>0</v>
      </c>
      <c r="E35" s="412">
        <f t="shared" ref="E35:E36" si="45">+K35</f>
        <v>0</v>
      </c>
      <c r="F35" s="411">
        <f t="shared" ref="F35:F36" si="46">+L35</f>
        <v>0</v>
      </c>
      <c r="G35" s="412">
        <f t="shared" ref="G35:H36" si="47">+M35</f>
        <v>0</v>
      </c>
      <c r="H35" s="412">
        <f t="shared" si="47"/>
        <v>0</v>
      </c>
      <c r="I35" s="413">
        <f t="shared" ref="I35:I36" si="48">+O35</f>
        <v>0</v>
      </c>
      <c r="J35" s="208">
        <f>+'A) Reajuste Tarifas y Ocupación'!O18</f>
        <v>0</v>
      </c>
      <c r="K35" s="209">
        <f>+'A) Reajuste Tarifas y Ocupación'!P18</f>
        <v>0</v>
      </c>
      <c r="L35" s="208">
        <f>+'A) Reajuste Tarifas y Ocupación'!Q18</f>
        <v>0</v>
      </c>
      <c r="M35" s="209">
        <f>+'A) Reajuste Tarifas y Ocupación'!R18</f>
        <v>0</v>
      </c>
      <c r="N35" s="233">
        <f>+'A) Reajuste Tarifas y Ocupación'!S18</f>
        <v>0</v>
      </c>
      <c r="O35" s="226">
        <f>+'A) Reajuste Tarifas y Ocupación'!T18</f>
        <v>0</v>
      </c>
      <c r="P35" s="155"/>
      <c r="Q35" s="140"/>
      <c r="R35" s="409">
        <v>0</v>
      </c>
      <c r="S35" s="586"/>
    </row>
    <row r="36" spans="1:19" ht="13.8" thickBot="1" x14ac:dyDescent="0.3">
      <c r="A36" s="621"/>
      <c r="B36" s="589"/>
      <c r="C36" s="150" t="s">
        <v>7</v>
      </c>
      <c r="D36" s="414">
        <f t="shared" si="44"/>
        <v>0</v>
      </c>
      <c r="E36" s="415">
        <f t="shared" si="45"/>
        <v>0</v>
      </c>
      <c r="F36" s="416">
        <f t="shared" si="46"/>
        <v>0</v>
      </c>
      <c r="G36" s="417">
        <f t="shared" si="47"/>
        <v>0</v>
      </c>
      <c r="H36" s="417">
        <f t="shared" si="47"/>
        <v>0</v>
      </c>
      <c r="I36" s="418">
        <f t="shared" si="48"/>
        <v>0</v>
      </c>
      <c r="J36" s="216">
        <f>+'A) Reajuste Tarifas y Ocupación'!Y18</f>
        <v>0</v>
      </c>
      <c r="K36" s="211">
        <f>+'A) Reajuste Tarifas y Ocupación'!Z18</f>
        <v>0</v>
      </c>
      <c r="L36" s="216">
        <f>+'A) Reajuste Tarifas y Ocupación'!AA18</f>
        <v>0</v>
      </c>
      <c r="M36" s="211">
        <f>+'A) Reajuste Tarifas y Ocupación'!AB18</f>
        <v>0</v>
      </c>
      <c r="N36" s="237">
        <f>+'A) Reajuste Tarifas y Ocupación'!AC18</f>
        <v>0</v>
      </c>
      <c r="O36" s="230">
        <f>+'A) Reajuste Tarifas y Ocupación'!AD18</f>
        <v>0</v>
      </c>
      <c r="P36" s="156"/>
      <c r="Q36" s="141"/>
      <c r="R36" s="410">
        <v>0</v>
      </c>
      <c r="S36" s="587"/>
    </row>
    <row r="37" spans="1:19" ht="13.8" thickBot="1" x14ac:dyDescent="0.3">
      <c r="A37" s="621"/>
      <c r="B37" s="590"/>
      <c r="C37" s="151" t="s">
        <v>8</v>
      </c>
      <c r="D37" s="212">
        <f t="shared" ref="D37:I37" si="49">D36*D35</f>
        <v>0</v>
      </c>
      <c r="E37" s="213">
        <f t="shared" si="49"/>
        <v>0</v>
      </c>
      <c r="F37" s="212">
        <f t="shared" si="49"/>
        <v>0</v>
      </c>
      <c r="G37" s="213">
        <f t="shared" si="49"/>
        <v>0</v>
      </c>
      <c r="H37" s="213">
        <f t="shared" ref="H37" si="50">H36*H35</f>
        <v>0</v>
      </c>
      <c r="I37" s="149">
        <f t="shared" si="49"/>
        <v>0</v>
      </c>
      <c r="J37" s="219">
        <f>J36*J35*10</f>
        <v>0</v>
      </c>
      <c r="K37" s="213">
        <f t="shared" ref="K37:O37" si="51">K36*K35*10</f>
        <v>0</v>
      </c>
      <c r="L37" s="212">
        <f t="shared" si="51"/>
        <v>0</v>
      </c>
      <c r="M37" s="213">
        <f t="shared" si="51"/>
        <v>0</v>
      </c>
      <c r="N37" s="235">
        <f t="shared" ref="N37" si="52">N36*N35*10</f>
        <v>0</v>
      </c>
      <c r="O37" s="228">
        <f t="shared" si="51"/>
        <v>0</v>
      </c>
      <c r="P37" s="157">
        <f>SUM(D37:I37)</f>
        <v>0</v>
      </c>
      <c r="Q37" s="142">
        <f>SUM(J37:O37)</f>
        <v>0</v>
      </c>
      <c r="R37" s="159">
        <f t="shared" ref="R37" si="53">R36*R35</f>
        <v>0</v>
      </c>
      <c r="S37" s="158">
        <f>P37+Q37+R37</f>
        <v>0</v>
      </c>
    </row>
    <row r="38" spans="1:19" x14ac:dyDescent="0.25">
      <c r="A38" s="621"/>
      <c r="B38" s="588" t="str">
        <f>+'A) Reajuste Tarifas y Ocupación'!B19</f>
        <v>(Nombre de prestación 7)</v>
      </c>
      <c r="C38" s="150" t="s">
        <v>112</v>
      </c>
      <c r="D38" s="411">
        <f t="shared" ref="D38:D39" si="54">+J38</f>
        <v>0</v>
      </c>
      <c r="E38" s="412">
        <f t="shared" ref="E38:E39" si="55">+K38</f>
        <v>0</v>
      </c>
      <c r="F38" s="411">
        <f t="shared" ref="F38:F39" si="56">+L38</f>
        <v>0</v>
      </c>
      <c r="G38" s="412">
        <f t="shared" ref="G38:H39" si="57">+M38</f>
        <v>0</v>
      </c>
      <c r="H38" s="412">
        <f t="shared" si="57"/>
        <v>0</v>
      </c>
      <c r="I38" s="413">
        <f t="shared" ref="I38:I39" si="58">+O38</f>
        <v>0</v>
      </c>
      <c r="J38" s="223">
        <f>+'A) Reajuste Tarifas y Ocupación'!O19</f>
        <v>0</v>
      </c>
      <c r="K38" s="222">
        <f>+'A) Reajuste Tarifas y Ocupación'!P19</f>
        <v>0</v>
      </c>
      <c r="L38" s="223">
        <f>+'A) Reajuste Tarifas y Ocupación'!Q19</f>
        <v>0</v>
      </c>
      <c r="M38" s="222">
        <f>+'A) Reajuste Tarifas y Ocupación'!R19</f>
        <v>0</v>
      </c>
      <c r="N38" s="238">
        <f>+'A) Reajuste Tarifas y Ocupación'!S19</f>
        <v>0</v>
      </c>
      <c r="O38" s="231">
        <f>+'A) Reajuste Tarifas y Ocupación'!T19</f>
        <v>0</v>
      </c>
      <c r="P38" s="110"/>
      <c r="Q38" s="91"/>
      <c r="R38" s="409">
        <v>0</v>
      </c>
      <c r="S38" s="586"/>
    </row>
    <row r="39" spans="1:19" ht="13.8" thickBot="1" x14ac:dyDescent="0.3">
      <c r="A39" s="621"/>
      <c r="B39" s="589"/>
      <c r="C39" s="150" t="s">
        <v>7</v>
      </c>
      <c r="D39" s="414">
        <f t="shared" si="54"/>
        <v>0</v>
      </c>
      <c r="E39" s="415">
        <f t="shared" si="55"/>
        <v>0</v>
      </c>
      <c r="F39" s="416">
        <f t="shared" si="56"/>
        <v>0</v>
      </c>
      <c r="G39" s="417">
        <f t="shared" si="57"/>
        <v>0</v>
      </c>
      <c r="H39" s="417">
        <f t="shared" si="57"/>
        <v>0</v>
      </c>
      <c r="I39" s="418">
        <f t="shared" si="58"/>
        <v>0</v>
      </c>
      <c r="J39" s="216">
        <f>+'A) Reajuste Tarifas y Ocupación'!Y19</f>
        <v>0</v>
      </c>
      <c r="K39" s="211">
        <f>+'A) Reajuste Tarifas y Ocupación'!Z19</f>
        <v>0</v>
      </c>
      <c r="L39" s="216">
        <f>+'A) Reajuste Tarifas y Ocupación'!AA19</f>
        <v>0</v>
      </c>
      <c r="M39" s="211">
        <f>+'A) Reajuste Tarifas y Ocupación'!AB19</f>
        <v>0</v>
      </c>
      <c r="N39" s="237">
        <f>+'A) Reajuste Tarifas y Ocupación'!AC19</f>
        <v>0</v>
      </c>
      <c r="O39" s="230">
        <f>+'A) Reajuste Tarifas y Ocupación'!AD19</f>
        <v>0</v>
      </c>
      <c r="P39" s="155"/>
      <c r="Q39" s="90"/>
      <c r="R39" s="410">
        <v>0</v>
      </c>
      <c r="S39" s="587"/>
    </row>
    <row r="40" spans="1:19" ht="13.8" thickBot="1" x14ac:dyDescent="0.3">
      <c r="A40" s="621"/>
      <c r="B40" s="590"/>
      <c r="C40" s="151" t="s">
        <v>8</v>
      </c>
      <c r="D40" s="212">
        <f t="shared" ref="D40:I40" si="59">D39*D38</f>
        <v>0</v>
      </c>
      <c r="E40" s="213">
        <f t="shared" si="59"/>
        <v>0</v>
      </c>
      <c r="F40" s="212">
        <f t="shared" si="59"/>
        <v>0</v>
      </c>
      <c r="G40" s="213">
        <f t="shared" si="59"/>
        <v>0</v>
      </c>
      <c r="H40" s="213">
        <f t="shared" ref="H40" si="60">H39*H38</f>
        <v>0</v>
      </c>
      <c r="I40" s="149">
        <f t="shared" si="59"/>
        <v>0</v>
      </c>
      <c r="J40" s="219">
        <f t="shared" ref="J40:O40" si="61">J39*J38*10</f>
        <v>0</v>
      </c>
      <c r="K40" s="213">
        <f t="shared" si="61"/>
        <v>0</v>
      </c>
      <c r="L40" s="212">
        <f t="shared" si="61"/>
        <v>0</v>
      </c>
      <c r="M40" s="213">
        <f t="shared" si="61"/>
        <v>0</v>
      </c>
      <c r="N40" s="235">
        <f t="shared" ref="N40" si="62">N39*N38*10</f>
        <v>0</v>
      </c>
      <c r="O40" s="228">
        <f t="shared" si="61"/>
        <v>0</v>
      </c>
      <c r="P40" s="157">
        <f>SUM(D40:I40)</f>
        <v>0</v>
      </c>
      <c r="Q40" s="142">
        <f>SUM(J40:O40)</f>
        <v>0</v>
      </c>
      <c r="R40" s="159">
        <f t="shared" ref="R40" si="63">R39*R38</f>
        <v>0</v>
      </c>
      <c r="S40" s="158">
        <f>P40+Q40+R40</f>
        <v>0</v>
      </c>
    </row>
    <row r="41" spans="1:19" x14ac:dyDescent="0.25">
      <c r="A41" s="621"/>
      <c r="B41" s="588" t="str">
        <f>+'A) Reajuste Tarifas y Ocupación'!B20</f>
        <v>(Nombre de prestación 8)</v>
      </c>
      <c r="C41" s="150" t="s">
        <v>112</v>
      </c>
      <c r="D41" s="411">
        <f t="shared" ref="D41:D42" si="64">+J41</f>
        <v>0</v>
      </c>
      <c r="E41" s="412">
        <f t="shared" ref="E41:E42" si="65">+K41</f>
        <v>0</v>
      </c>
      <c r="F41" s="411">
        <f t="shared" ref="F41:F42" si="66">+L41</f>
        <v>0</v>
      </c>
      <c r="G41" s="412">
        <f t="shared" ref="G41:H42" si="67">+M41</f>
        <v>0</v>
      </c>
      <c r="H41" s="412">
        <f t="shared" si="67"/>
        <v>0</v>
      </c>
      <c r="I41" s="413">
        <f t="shared" ref="I41:I42" si="68">+O41</f>
        <v>0</v>
      </c>
      <c r="J41" s="223">
        <f>+'A) Reajuste Tarifas y Ocupación'!O20</f>
        <v>0</v>
      </c>
      <c r="K41" s="222">
        <f>+'A) Reajuste Tarifas y Ocupación'!P20</f>
        <v>0</v>
      </c>
      <c r="L41" s="223">
        <f>+'A) Reajuste Tarifas y Ocupación'!Q20</f>
        <v>0</v>
      </c>
      <c r="M41" s="222">
        <f>+'A) Reajuste Tarifas y Ocupación'!R20</f>
        <v>0</v>
      </c>
      <c r="N41" s="238">
        <f>+'A) Reajuste Tarifas y Ocupación'!S20</f>
        <v>0</v>
      </c>
      <c r="O41" s="231">
        <f>+'A) Reajuste Tarifas y Ocupación'!T20</f>
        <v>0</v>
      </c>
      <c r="P41" s="155"/>
      <c r="Q41" s="90"/>
      <c r="R41" s="409">
        <v>0</v>
      </c>
      <c r="S41" s="586"/>
    </row>
    <row r="42" spans="1:19" ht="13.8" thickBot="1" x14ac:dyDescent="0.3">
      <c r="A42" s="621"/>
      <c r="B42" s="589"/>
      <c r="C42" s="150" t="s">
        <v>7</v>
      </c>
      <c r="D42" s="414">
        <f t="shared" si="64"/>
        <v>0</v>
      </c>
      <c r="E42" s="415">
        <f t="shared" si="65"/>
        <v>0</v>
      </c>
      <c r="F42" s="416">
        <f t="shared" si="66"/>
        <v>0</v>
      </c>
      <c r="G42" s="417">
        <f t="shared" si="67"/>
        <v>0</v>
      </c>
      <c r="H42" s="417">
        <f t="shared" si="67"/>
        <v>0</v>
      </c>
      <c r="I42" s="418">
        <f t="shared" si="68"/>
        <v>0</v>
      </c>
      <c r="J42" s="216">
        <f>+'A) Reajuste Tarifas y Ocupación'!Y20</f>
        <v>0</v>
      </c>
      <c r="K42" s="211">
        <f>+'A) Reajuste Tarifas y Ocupación'!Z20</f>
        <v>0</v>
      </c>
      <c r="L42" s="216">
        <f>+'A) Reajuste Tarifas y Ocupación'!AA20</f>
        <v>0</v>
      </c>
      <c r="M42" s="211">
        <f>+'A) Reajuste Tarifas y Ocupación'!AB20</f>
        <v>0</v>
      </c>
      <c r="N42" s="237">
        <f>+'A) Reajuste Tarifas y Ocupación'!AC20</f>
        <v>0</v>
      </c>
      <c r="O42" s="230">
        <f>+'A) Reajuste Tarifas y Ocupación'!AD20</f>
        <v>0</v>
      </c>
      <c r="P42" s="155"/>
      <c r="Q42" s="90"/>
      <c r="R42" s="410">
        <v>0</v>
      </c>
      <c r="S42" s="587"/>
    </row>
    <row r="43" spans="1:19" ht="13.8" thickBot="1" x14ac:dyDescent="0.3">
      <c r="A43" s="621"/>
      <c r="B43" s="590"/>
      <c r="C43" s="151" t="s">
        <v>8</v>
      </c>
      <c r="D43" s="212">
        <f t="shared" ref="D43:I43" si="69">D42*D41</f>
        <v>0</v>
      </c>
      <c r="E43" s="213">
        <f t="shared" si="69"/>
        <v>0</v>
      </c>
      <c r="F43" s="212">
        <f t="shared" si="69"/>
        <v>0</v>
      </c>
      <c r="G43" s="213">
        <f t="shared" si="69"/>
        <v>0</v>
      </c>
      <c r="H43" s="213">
        <f t="shared" ref="H43" si="70">H42*H41</f>
        <v>0</v>
      </c>
      <c r="I43" s="149">
        <f t="shared" si="69"/>
        <v>0</v>
      </c>
      <c r="J43" s="219">
        <f t="shared" ref="J43:O43" si="71">J42*J41*10</f>
        <v>0</v>
      </c>
      <c r="K43" s="213">
        <f t="shared" si="71"/>
        <v>0</v>
      </c>
      <c r="L43" s="212">
        <f t="shared" si="71"/>
        <v>0</v>
      </c>
      <c r="M43" s="213">
        <f t="shared" si="71"/>
        <v>0</v>
      </c>
      <c r="N43" s="235">
        <f t="shared" ref="N43" si="72">N42*N41*10</f>
        <v>0</v>
      </c>
      <c r="O43" s="228">
        <f t="shared" si="71"/>
        <v>0</v>
      </c>
      <c r="P43" s="157">
        <f>SUM(D43:I43)</f>
        <v>0</v>
      </c>
      <c r="Q43" s="142">
        <f>SUM(J43:O43)</f>
        <v>0</v>
      </c>
      <c r="R43" s="159">
        <f t="shared" ref="R43" si="73">R42*R41</f>
        <v>0</v>
      </c>
      <c r="S43" s="158">
        <f>P43+Q43+R43</f>
        <v>0</v>
      </c>
    </row>
    <row r="44" spans="1:19" x14ac:dyDescent="0.25">
      <c r="A44" s="621"/>
      <c r="B44" s="588" t="str">
        <f>+'A) Reajuste Tarifas y Ocupación'!B21</f>
        <v>(Nombre de prestación 9)</v>
      </c>
      <c r="C44" s="150" t="s">
        <v>112</v>
      </c>
      <c r="D44" s="411">
        <f t="shared" ref="D44:D45" si="74">+J44</f>
        <v>0</v>
      </c>
      <c r="E44" s="412">
        <f t="shared" ref="E44:E45" si="75">+K44</f>
        <v>0</v>
      </c>
      <c r="F44" s="411">
        <f t="shared" ref="F44:F45" si="76">+L44</f>
        <v>0</v>
      </c>
      <c r="G44" s="412">
        <f t="shared" ref="G44:H45" si="77">+M44</f>
        <v>0</v>
      </c>
      <c r="H44" s="412">
        <f t="shared" si="77"/>
        <v>0</v>
      </c>
      <c r="I44" s="413">
        <f t="shared" ref="I44:I45" si="78">+O44</f>
        <v>0</v>
      </c>
      <c r="J44" s="223">
        <f>+'A) Reajuste Tarifas y Ocupación'!O21</f>
        <v>0</v>
      </c>
      <c r="K44" s="222">
        <f>+'A) Reajuste Tarifas y Ocupación'!P21</f>
        <v>0</v>
      </c>
      <c r="L44" s="223">
        <f>+'A) Reajuste Tarifas y Ocupación'!Q21</f>
        <v>0</v>
      </c>
      <c r="M44" s="222">
        <f>+'A) Reajuste Tarifas y Ocupación'!R21</f>
        <v>0</v>
      </c>
      <c r="N44" s="238">
        <f>+'A) Reajuste Tarifas y Ocupación'!S21</f>
        <v>0</v>
      </c>
      <c r="O44" s="231">
        <f>+'A) Reajuste Tarifas y Ocupación'!T21</f>
        <v>0</v>
      </c>
      <c r="P44" s="155"/>
      <c r="Q44" s="90"/>
      <c r="R44" s="409">
        <v>0</v>
      </c>
      <c r="S44" s="586"/>
    </row>
    <row r="45" spans="1:19" ht="13.8" thickBot="1" x14ac:dyDescent="0.3">
      <c r="A45" s="621"/>
      <c r="B45" s="589"/>
      <c r="C45" s="150" t="s">
        <v>7</v>
      </c>
      <c r="D45" s="414">
        <f t="shared" si="74"/>
        <v>0</v>
      </c>
      <c r="E45" s="415">
        <f t="shared" si="75"/>
        <v>0</v>
      </c>
      <c r="F45" s="416">
        <f t="shared" si="76"/>
        <v>0</v>
      </c>
      <c r="G45" s="417">
        <f t="shared" si="77"/>
        <v>0</v>
      </c>
      <c r="H45" s="417">
        <f t="shared" si="77"/>
        <v>0</v>
      </c>
      <c r="I45" s="418">
        <f t="shared" si="78"/>
        <v>0</v>
      </c>
      <c r="J45" s="216">
        <f>+'A) Reajuste Tarifas y Ocupación'!Y21</f>
        <v>0</v>
      </c>
      <c r="K45" s="211">
        <f>+'A) Reajuste Tarifas y Ocupación'!Z21</f>
        <v>0</v>
      </c>
      <c r="L45" s="216">
        <f>+'A) Reajuste Tarifas y Ocupación'!AA21</f>
        <v>0</v>
      </c>
      <c r="M45" s="211">
        <f>+'A) Reajuste Tarifas y Ocupación'!AB21</f>
        <v>0</v>
      </c>
      <c r="N45" s="237">
        <f>+'A) Reajuste Tarifas y Ocupación'!AC21</f>
        <v>0</v>
      </c>
      <c r="O45" s="230">
        <f>+'A) Reajuste Tarifas y Ocupación'!AD21</f>
        <v>0</v>
      </c>
      <c r="P45" s="155"/>
      <c r="Q45" s="90"/>
      <c r="R45" s="410">
        <v>0</v>
      </c>
      <c r="S45" s="587"/>
    </row>
    <row r="46" spans="1:19" ht="13.8" thickBot="1" x14ac:dyDescent="0.3">
      <c r="A46" s="621"/>
      <c r="B46" s="590"/>
      <c r="C46" s="151" t="s">
        <v>8</v>
      </c>
      <c r="D46" s="212">
        <f t="shared" ref="D46:I46" si="79">D45*D44</f>
        <v>0</v>
      </c>
      <c r="E46" s="213">
        <f t="shared" si="79"/>
        <v>0</v>
      </c>
      <c r="F46" s="212">
        <f t="shared" si="79"/>
        <v>0</v>
      </c>
      <c r="G46" s="213">
        <f t="shared" si="79"/>
        <v>0</v>
      </c>
      <c r="H46" s="213">
        <f t="shared" ref="H46" si="80">H45*H44</f>
        <v>0</v>
      </c>
      <c r="I46" s="149">
        <f t="shared" si="79"/>
        <v>0</v>
      </c>
      <c r="J46" s="219">
        <f t="shared" ref="J46:O46" si="81">J45*J44*10</f>
        <v>0</v>
      </c>
      <c r="K46" s="213">
        <f t="shared" si="81"/>
        <v>0</v>
      </c>
      <c r="L46" s="212">
        <f t="shared" si="81"/>
        <v>0</v>
      </c>
      <c r="M46" s="213">
        <f t="shared" si="81"/>
        <v>0</v>
      </c>
      <c r="N46" s="235">
        <f t="shared" ref="N46" si="82">N45*N44*10</f>
        <v>0</v>
      </c>
      <c r="O46" s="228">
        <f t="shared" si="81"/>
        <v>0</v>
      </c>
      <c r="P46" s="157">
        <f>SUM(D46:I46)</f>
        <v>0</v>
      </c>
      <c r="Q46" s="142">
        <f>SUM(J46:O46)</f>
        <v>0</v>
      </c>
      <c r="R46" s="159">
        <f t="shared" ref="R46" si="83">R45*R44</f>
        <v>0</v>
      </c>
      <c r="S46" s="158">
        <f>P46+Q46+R46</f>
        <v>0</v>
      </c>
    </row>
    <row r="47" spans="1:19" x14ac:dyDescent="0.25">
      <c r="A47" s="621"/>
      <c r="B47" s="588" t="str">
        <f>+'A) Reajuste Tarifas y Ocupación'!B22</f>
        <v>(Nombre de prestación 10)</v>
      </c>
      <c r="C47" s="150" t="s">
        <v>112</v>
      </c>
      <c r="D47" s="411">
        <f t="shared" ref="D47:D48" si="84">+J47</f>
        <v>0</v>
      </c>
      <c r="E47" s="412">
        <f t="shared" ref="E47:E48" si="85">+K47</f>
        <v>0</v>
      </c>
      <c r="F47" s="411">
        <f t="shared" ref="F47:F48" si="86">+L47</f>
        <v>0</v>
      </c>
      <c r="G47" s="412">
        <f t="shared" ref="G47:H48" si="87">+M47</f>
        <v>0</v>
      </c>
      <c r="H47" s="412">
        <f t="shared" si="87"/>
        <v>0</v>
      </c>
      <c r="I47" s="413">
        <f t="shared" ref="I47:I48" si="88">+O47</f>
        <v>0</v>
      </c>
      <c r="J47" s="223">
        <f>+'A) Reajuste Tarifas y Ocupación'!O22</f>
        <v>0</v>
      </c>
      <c r="K47" s="222">
        <f>+'A) Reajuste Tarifas y Ocupación'!P22</f>
        <v>0</v>
      </c>
      <c r="L47" s="223">
        <f>+'A) Reajuste Tarifas y Ocupación'!Q22</f>
        <v>0</v>
      </c>
      <c r="M47" s="222">
        <f>+'A) Reajuste Tarifas y Ocupación'!R22</f>
        <v>0</v>
      </c>
      <c r="N47" s="238">
        <f>+'A) Reajuste Tarifas y Ocupación'!S22</f>
        <v>0</v>
      </c>
      <c r="O47" s="231">
        <f>+'A) Reajuste Tarifas y Ocupación'!T22</f>
        <v>0</v>
      </c>
      <c r="P47" s="155"/>
      <c r="Q47" s="90"/>
      <c r="R47" s="409">
        <v>0</v>
      </c>
      <c r="S47" s="586"/>
    </row>
    <row r="48" spans="1:19" ht="13.8" thickBot="1" x14ac:dyDescent="0.3">
      <c r="A48" s="621"/>
      <c r="B48" s="589"/>
      <c r="C48" s="150" t="s">
        <v>7</v>
      </c>
      <c r="D48" s="414">
        <f t="shared" si="84"/>
        <v>0</v>
      </c>
      <c r="E48" s="415">
        <f t="shared" si="85"/>
        <v>0</v>
      </c>
      <c r="F48" s="416">
        <f t="shared" si="86"/>
        <v>0</v>
      </c>
      <c r="G48" s="417">
        <f t="shared" si="87"/>
        <v>0</v>
      </c>
      <c r="H48" s="417">
        <f t="shared" si="87"/>
        <v>0</v>
      </c>
      <c r="I48" s="418">
        <f t="shared" si="88"/>
        <v>0</v>
      </c>
      <c r="J48" s="216">
        <f>+'A) Reajuste Tarifas y Ocupación'!Y22</f>
        <v>0</v>
      </c>
      <c r="K48" s="211">
        <f>+'A) Reajuste Tarifas y Ocupación'!Z22</f>
        <v>0</v>
      </c>
      <c r="L48" s="216">
        <f>+'A) Reajuste Tarifas y Ocupación'!AA22</f>
        <v>0</v>
      </c>
      <c r="M48" s="211">
        <f>+'A) Reajuste Tarifas y Ocupación'!AB22</f>
        <v>0</v>
      </c>
      <c r="N48" s="237">
        <f>+'A) Reajuste Tarifas y Ocupación'!AC22</f>
        <v>0</v>
      </c>
      <c r="O48" s="230">
        <f>+'A) Reajuste Tarifas y Ocupación'!AD22</f>
        <v>0</v>
      </c>
      <c r="P48" s="155"/>
      <c r="Q48" s="90"/>
      <c r="R48" s="410">
        <v>0</v>
      </c>
      <c r="S48" s="587"/>
    </row>
    <row r="49" spans="1:19" x14ac:dyDescent="0.25">
      <c r="A49" s="621"/>
      <c r="B49" s="590"/>
      <c r="C49" s="151" t="s">
        <v>8</v>
      </c>
      <c r="D49" s="212">
        <f t="shared" ref="D49:I49" si="89">D48*D47</f>
        <v>0</v>
      </c>
      <c r="E49" s="213">
        <f t="shared" si="89"/>
        <v>0</v>
      </c>
      <c r="F49" s="212">
        <f t="shared" si="89"/>
        <v>0</v>
      </c>
      <c r="G49" s="213">
        <f t="shared" si="89"/>
        <v>0</v>
      </c>
      <c r="H49" s="213">
        <f t="shared" ref="H49" si="90">H48*H47</f>
        <v>0</v>
      </c>
      <c r="I49" s="149">
        <f t="shared" si="89"/>
        <v>0</v>
      </c>
      <c r="J49" s="219">
        <f t="shared" ref="J49:O49" si="91">J48*J47*10</f>
        <v>0</v>
      </c>
      <c r="K49" s="213">
        <f t="shared" si="91"/>
        <v>0</v>
      </c>
      <c r="L49" s="212">
        <f t="shared" si="91"/>
        <v>0</v>
      </c>
      <c r="M49" s="213">
        <f t="shared" si="91"/>
        <v>0</v>
      </c>
      <c r="N49" s="235">
        <f t="shared" ref="N49" si="92">N48*N47*10</f>
        <v>0</v>
      </c>
      <c r="O49" s="228">
        <f t="shared" si="91"/>
        <v>0</v>
      </c>
      <c r="P49" s="157">
        <f>SUM(D49:I49)</f>
        <v>0</v>
      </c>
      <c r="Q49" s="142">
        <f>SUM(J49:O49)</f>
        <v>0</v>
      </c>
      <c r="R49" s="160">
        <f t="shared" ref="R49" si="93">R48*R47</f>
        <v>0</v>
      </c>
      <c r="S49" s="158">
        <f>P49+Q49+R49</f>
        <v>0</v>
      </c>
    </row>
    <row r="50" spans="1:19" s="10" customFormat="1" ht="14.4" thickBot="1" x14ac:dyDescent="0.3">
      <c r="A50" s="497"/>
      <c r="B50" s="618" t="s">
        <v>9</v>
      </c>
      <c r="C50" s="619"/>
      <c r="D50" s="214">
        <f t="shared" ref="D50:G50" si="94">SUM(D22,D25,D28,D31,D34,D37,D40,D43,D46,D49)</f>
        <v>270900</v>
      </c>
      <c r="E50" s="215">
        <f t="shared" si="94"/>
        <v>152000</v>
      </c>
      <c r="F50" s="214">
        <f t="shared" si="94"/>
        <v>252600</v>
      </c>
      <c r="G50" s="215">
        <f t="shared" si="94"/>
        <v>106100</v>
      </c>
      <c r="H50" s="215">
        <f t="shared" ref="H50:M50" si="95">SUM(H22,H25,H28,H31,H34,H37,H40,H43,H46,H49)</f>
        <v>0</v>
      </c>
      <c r="I50" s="154">
        <f t="shared" si="95"/>
        <v>142100</v>
      </c>
      <c r="J50" s="214">
        <f t="shared" si="95"/>
        <v>2709000</v>
      </c>
      <c r="K50" s="215">
        <f t="shared" si="95"/>
        <v>1520000</v>
      </c>
      <c r="L50" s="214">
        <f t="shared" si="95"/>
        <v>2526000</v>
      </c>
      <c r="M50" s="215">
        <f t="shared" si="95"/>
        <v>1061000</v>
      </c>
      <c r="N50" s="239">
        <f t="shared" ref="N50" si="96">SUM(N22,N25,N28,N31,N34,N37,N40,N43,N46,N49)</f>
        <v>0</v>
      </c>
      <c r="O50" s="232">
        <f t="shared" ref="O50:S50" si="97">SUM(O22,O25,O28,O31,O34,O37,O40,O43,O46,O49)</f>
        <v>1421000</v>
      </c>
      <c r="P50" s="152">
        <f t="shared" si="97"/>
        <v>923700</v>
      </c>
      <c r="Q50" s="161">
        <f>SUM(Q22,Q25,Q28,Q31,Q34,Q37,Q40,Q43,Q46,Q49)</f>
        <v>9237000</v>
      </c>
      <c r="R50" s="153">
        <f t="shared" si="97"/>
        <v>350000</v>
      </c>
      <c r="S50" s="161">
        <f t="shared" si="97"/>
        <v>10510700</v>
      </c>
    </row>
  </sheetData>
  <sheetProtection algorithmName="SHA-512" hashValue="UazjIvK3aLYkXqGZlHxBiu3L7wdZE0B0AKUIddxJWszoTfcET/jfCSYt/gJETKPh9M465Cun5WUPBv3/NlD4IQ==" saltValue="CZfWrsIBdFihEcmMJkBB9g==" spinCount="100000" sheet="1" objects="1" scenarios="1"/>
  <mergeCells count="43">
    <mergeCell ref="B50:C50"/>
    <mergeCell ref="A20:A50"/>
    <mergeCell ref="B20:B22"/>
    <mergeCell ref="B23:B25"/>
    <mergeCell ref="B26:B28"/>
    <mergeCell ref="B29:B31"/>
    <mergeCell ref="B32:B34"/>
    <mergeCell ref="B44:B46"/>
    <mergeCell ref="S17:S19"/>
    <mergeCell ref="S32:S33"/>
    <mergeCell ref="S29:S30"/>
    <mergeCell ref="S20:S21"/>
    <mergeCell ref="S23:S24"/>
    <mergeCell ref="S26:S27"/>
    <mergeCell ref="S44:S45"/>
    <mergeCell ref="B47:B49"/>
    <mergeCell ref="S47:S48"/>
    <mergeCell ref="C4:D4"/>
    <mergeCell ref="E4:F4"/>
    <mergeCell ref="C17:C19"/>
    <mergeCell ref="A6:D6"/>
    <mergeCell ref="A15:D15"/>
    <mergeCell ref="R17:R19"/>
    <mergeCell ref="D17:I17"/>
    <mergeCell ref="J17:O17"/>
    <mergeCell ref="A17:A19"/>
    <mergeCell ref="B17:B19"/>
    <mergeCell ref="P17:P19"/>
    <mergeCell ref="Q17:Q19"/>
    <mergeCell ref="B35:B37"/>
    <mergeCell ref="S35:S36"/>
    <mergeCell ref="B38:B40"/>
    <mergeCell ref="S38:S39"/>
    <mergeCell ref="B41:B43"/>
    <mergeCell ref="S41:S42"/>
    <mergeCell ref="L18:M18"/>
    <mergeCell ref="N18:N19"/>
    <mergeCell ref="O18:O19"/>
    <mergeCell ref="D18:E18"/>
    <mergeCell ref="F18:G18"/>
    <mergeCell ref="H18:H19"/>
    <mergeCell ref="I18:I19"/>
    <mergeCell ref="J18:K18"/>
  </mergeCells>
  <conditionalFormatting sqref="D12:P14 C11:P11 E15:P15 B9:I10">
    <cfRule type="cellIs" dxfId="0" priority="5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O20"/>
  <sheetViews>
    <sheetView showGridLines="0" zoomScale="80" zoomScaleNormal="80" workbookViewId="0">
      <selection activeCell="F1" sqref="F1"/>
    </sheetView>
  </sheetViews>
  <sheetFormatPr baseColWidth="10" defaultColWidth="11.44140625" defaultRowHeight="13.2" x14ac:dyDescent="0.25"/>
  <cols>
    <col min="1" max="1" width="17.6640625" style="4" customWidth="1"/>
    <col min="2" max="2" width="34.33203125" style="4" customWidth="1"/>
    <col min="3" max="3" width="16.6640625" style="26" customWidth="1"/>
    <col min="4" max="7" width="16" style="26" customWidth="1"/>
    <col min="8" max="8" width="14.109375" style="26" customWidth="1"/>
    <col min="9" max="9" width="17.33203125" style="26" customWidth="1"/>
    <col min="10" max="10" width="16.109375" style="26" customWidth="1"/>
    <col min="11" max="11" width="17.5546875" style="26" customWidth="1"/>
    <col min="12" max="13" width="16.33203125" style="26" customWidth="1"/>
    <col min="14" max="14" width="14.88671875" style="26" customWidth="1"/>
    <col min="15" max="15" width="17.33203125" style="26" customWidth="1"/>
    <col min="16" max="16" width="16" style="26" customWidth="1"/>
    <col min="17" max="17" width="14.109375" style="26" customWidth="1"/>
    <col min="18" max="18" width="14.33203125" style="26" customWidth="1"/>
    <col min="19" max="19" width="16.109375" style="26" customWidth="1"/>
    <col min="20" max="20" width="14.109375" style="26" customWidth="1"/>
    <col min="21" max="21" width="16.5546875" style="4" customWidth="1"/>
    <col min="22" max="22" width="15.5546875" style="4" customWidth="1"/>
    <col min="23" max="23" width="15" style="4" customWidth="1"/>
    <col min="24" max="24" width="13.5546875" style="4" customWidth="1"/>
    <col min="25" max="25" width="15.44140625" style="4" customWidth="1"/>
    <col min="26" max="26" width="14.44140625" style="4" customWidth="1"/>
    <col min="27" max="16384" width="11.44140625" style="4"/>
  </cols>
  <sheetData>
    <row r="1" spans="1:249" s="6" customFormat="1" x14ac:dyDescent="0.25">
      <c r="B1" s="5"/>
      <c r="C1" s="7"/>
      <c r="D1" s="7"/>
      <c r="E1" s="7"/>
      <c r="F1" s="57" t="s">
        <v>156</v>
      </c>
      <c r="G1" s="57"/>
      <c r="H1" s="5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IN1" s="4"/>
      <c r="IO1" s="4"/>
    </row>
    <row r="2" spans="1:249" s="6" customFormat="1" x14ac:dyDescent="0.25">
      <c r="B2" s="8"/>
      <c r="C2" s="7"/>
      <c r="D2" s="7"/>
      <c r="E2" s="7"/>
      <c r="F2" s="57" t="s">
        <v>117</v>
      </c>
      <c r="G2" s="57"/>
      <c r="H2" s="5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IN2" s="4"/>
      <c r="IO2" s="4"/>
    </row>
    <row r="3" spans="1:249" s="6" customFormat="1" x14ac:dyDescent="0.25">
      <c r="B3" s="4"/>
      <c r="IN3" s="4"/>
      <c r="IO3" s="4"/>
    </row>
    <row r="4" spans="1:249" s="6" customFormat="1" ht="17.25" customHeight="1" x14ac:dyDescent="0.25">
      <c r="B4" s="26"/>
      <c r="C4" s="169"/>
      <c r="E4" s="169" t="s">
        <v>0</v>
      </c>
      <c r="F4" s="625" t="str">
        <f>+'A) Reajuste Tarifas y Ocupación'!E5</f>
        <v>BIENVALP</v>
      </c>
      <c r="G4" s="626"/>
      <c r="H4" s="421"/>
      <c r="I4" s="128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IE4" s="4"/>
      <c r="IF4" s="4"/>
      <c r="IG4" s="4"/>
      <c r="IH4" s="4"/>
      <c r="II4" s="4"/>
      <c r="IJ4" s="4"/>
    </row>
    <row r="5" spans="1:249" s="6" customFormat="1" x14ac:dyDescent="0.25">
      <c r="B5" s="26"/>
      <c r="C5" s="169"/>
      <c r="E5" s="169"/>
      <c r="F5" s="143"/>
      <c r="G5" s="143"/>
      <c r="H5" s="143"/>
      <c r="I5" s="143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IE5" s="4"/>
      <c r="IF5" s="4"/>
      <c r="IG5" s="4"/>
      <c r="IH5" s="4"/>
      <c r="II5" s="4"/>
      <c r="IJ5" s="4"/>
    </row>
    <row r="6" spans="1:249" s="6" customFormat="1" ht="15.6" x14ac:dyDescent="0.25">
      <c r="A6" s="520" t="s">
        <v>170</v>
      </c>
      <c r="B6" s="520"/>
      <c r="C6" s="520"/>
      <c r="D6" s="520"/>
      <c r="E6" s="169"/>
      <c r="F6" s="143"/>
      <c r="G6" s="143"/>
      <c r="H6" s="143"/>
      <c r="I6" s="143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IE6" s="4"/>
      <c r="IF6" s="4"/>
      <c r="IG6" s="4"/>
      <c r="IH6" s="4"/>
      <c r="II6" s="4"/>
      <c r="IJ6" s="4"/>
    </row>
    <row r="7" spans="1:249" s="6" customFormat="1" ht="13.8" thickBot="1" x14ac:dyDescent="0.3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IB7" s="4"/>
      <c r="IC7" s="4"/>
      <c r="ID7" s="4"/>
      <c r="IE7" s="4"/>
      <c r="IF7" s="4"/>
      <c r="IG7" s="4"/>
      <c r="IH7" s="4"/>
      <c r="II7" s="4"/>
      <c r="IJ7" s="4"/>
    </row>
    <row r="8" spans="1:249" ht="16.5" customHeight="1" x14ac:dyDescent="0.25">
      <c r="A8" s="455" t="s">
        <v>123</v>
      </c>
      <c r="B8" s="633" t="s">
        <v>5</v>
      </c>
      <c r="C8" s="464" t="s">
        <v>133</v>
      </c>
      <c r="D8" s="465"/>
      <c r="E8" s="465"/>
      <c r="F8" s="465"/>
      <c r="G8" s="465"/>
      <c r="H8" s="466"/>
      <c r="I8" s="639" t="s">
        <v>96</v>
      </c>
      <c r="J8" s="478"/>
      <c r="K8" s="478"/>
      <c r="L8" s="478"/>
      <c r="M8" s="478"/>
      <c r="N8" s="479"/>
      <c r="O8" s="640" t="s">
        <v>134</v>
      </c>
      <c r="P8" s="640"/>
      <c r="Q8" s="640"/>
      <c r="R8" s="640"/>
      <c r="S8" s="640"/>
      <c r="T8" s="641"/>
      <c r="U8" s="636" t="s">
        <v>135</v>
      </c>
      <c r="V8" s="637"/>
      <c r="W8" s="637"/>
      <c r="X8" s="637"/>
      <c r="Y8" s="637"/>
      <c r="Z8" s="638"/>
    </row>
    <row r="9" spans="1:249" ht="16.5" customHeight="1" x14ac:dyDescent="0.25">
      <c r="A9" s="470"/>
      <c r="B9" s="634"/>
      <c r="C9" s="524" t="s">
        <v>159</v>
      </c>
      <c r="D9" s="525"/>
      <c r="E9" s="524" t="s">
        <v>161</v>
      </c>
      <c r="F9" s="525"/>
      <c r="G9" s="444" t="s">
        <v>158</v>
      </c>
      <c r="H9" s="444" t="s">
        <v>157</v>
      </c>
      <c r="I9" s="642" t="s">
        <v>159</v>
      </c>
      <c r="J9" s="643"/>
      <c r="K9" s="642" t="s">
        <v>161</v>
      </c>
      <c r="L9" s="643"/>
      <c r="M9" s="644" t="s">
        <v>158</v>
      </c>
      <c r="N9" s="627" t="s">
        <v>157</v>
      </c>
      <c r="O9" s="628" t="s">
        <v>159</v>
      </c>
      <c r="P9" s="448"/>
      <c r="Q9" s="447" t="s">
        <v>161</v>
      </c>
      <c r="R9" s="448"/>
      <c r="S9" s="489" t="s">
        <v>158</v>
      </c>
      <c r="T9" s="491" t="s">
        <v>157</v>
      </c>
      <c r="U9" s="622" t="s">
        <v>159</v>
      </c>
      <c r="V9" s="623"/>
      <c r="W9" s="622" t="s">
        <v>161</v>
      </c>
      <c r="X9" s="623"/>
      <c r="Y9" s="624" t="s">
        <v>158</v>
      </c>
      <c r="Z9" s="491" t="s">
        <v>157</v>
      </c>
    </row>
    <row r="10" spans="1:249" ht="39.6" x14ac:dyDescent="0.25">
      <c r="A10" s="632" t="e">
        <f>NA()</f>
        <v>#N/A</v>
      </c>
      <c r="B10" s="635" t="e">
        <f>NA()</f>
        <v>#N/A</v>
      </c>
      <c r="C10" s="347" t="s">
        <v>163</v>
      </c>
      <c r="D10" s="348" t="s">
        <v>162</v>
      </c>
      <c r="E10" s="347" t="s">
        <v>164</v>
      </c>
      <c r="F10" s="377" t="s">
        <v>160</v>
      </c>
      <c r="G10" s="443"/>
      <c r="H10" s="443"/>
      <c r="I10" s="425" t="s">
        <v>163</v>
      </c>
      <c r="J10" s="426" t="s">
        <v>162</v>
      </c>
      <c r="K10" s="425" t="s">
        <v>164</v>
      </c>
      <c r="L10" s="426" t="s">
        <v>160</v>
      </c>
      <c r="M10" s="490"/>
      <c r="N10" s="492"/>
      <c r="O10" s="427" t="s">
        <v>163</v>
      </c>
      <c r="P10" s="344" t="s">
        <v>162</v>
      </c>
      <c r="Q10" s="378" t="s">
        <v>164</v>
      </c>
      <c r="R10" s="344" t="s">
        <v>160</v>
      </c>
      <c r="S10" s="490"/>
      <c r="T10" s="492"/>
      <c r="U10" s="428" t="s">
        <v>163</v>
      </c>
      <c r="V10" s="429" t="s">
        <v>162</v>
      </c>
      <c r="W10" s="428" t="s">
        <v>164</v>
      </c>
      <c r="X10" s="429" t="s">
        <v>160</v>
      </c>
      <c r="Y10" s="492"/>
      <c r="Z10" s="492"/>
    </row>
    <row r="11" spans="1:249" s="10" customFormat="1" ht="12.75" customHeight="1" x14ac:dyDescent="0.25">
      <c r="A11" s="629" t="str">
        <f>+'A) Reajuste Tarifas y Ocupación'!A13</f>
        <v>DALEGRÍA</v>
      </c>
      <c r="B11" s="104" t="str">
        <f>+'A) Reajuste Tarifas y Ocupación'!B13</f>
        <v>Jornada Completa</v>
      </c>
      <c r="C11" s="183">
        <f>+'A) Reajuste Tarifas y Ocupación'!O13</f>
        <v>90300</v>
      </c>
      <c r="D11" s="182">
        <f>+'A) Reajuste Tarifas y Ocupación'!P13</f>
        <v>76000</v>
      </c>
      <c r="E11" s="183">
        <f>+'A) Reajuste Tarifas y Ocupación'!Q13</f>
        <v>126300</v>
      </c>
      <c r="F11" s="182">
        <f>+'A) Reajuste Tarifas y Ocupación'!R13</f>
        <v>106100</v>
      </c>
      <c r="G11" s="125">
        <f>+'A) Reajuste Tarifas y Ocupación'!S13</f>
        <v>142100</v>
      </c>
      <c r="H11" s="125">
        <f>+'A) Reajuste Tarifas y Ocupación'!T13</f>
        <v>142100</v>
      </c>
      <c r="I11" s="204">
        <f>+'A) Reajuste Tarifas y Ocupación'!C13</f>
        <v>84300</v>
      </c>
      <c r="J11" s="205">
        <f>+'A) Reajuste Tarifas y Ocupación'!D13</f>
        <v>71000</v>
      </c>
      <c r="K11" s="204">
        <f>+'A) Reajuste Tarifas y Ocupación'!E13</f>
        <v>116900</v>
      </c>
      <c r="L11" s="205">
        <f>+'A) Reajuste Tarifas y Ocupación'!F13</f>
        <v>98200</v>
      </c>
      <c r="M11" s="202">
        <f>+'A) Reajuste Tarifas y Ocupación'!G13</f>
        <v>129100</v>
      </c>
      <c r="N11" s="206">
        <f>+'A) Reajuste Tarifas y Ocupación'!H13</f>
        <v>129100</v>
      </c>
      <c r="O11" s="240">
        <f>C11-I11</f>
        <v>6000</v>
      </c>
      <c r="P11" s="241">
        <f>D11-J11</f>
        <v>5000</v>
      </c>
      <c r="Q11" s="242">
        <f>E11-K11</f>
        <v>9400</v>
      </c>
      <c r="R11" s="241">
        <f>F11-L11</f>
        <v>7900</v>
      </c>
      <c r="S11" s="243">
        <f t="shared" ref="S11:T20" si="0">G11-M11</f>
        <v>13000</v>
      </c>
      <c r="T11" s="244">
        <f>H11-N11</f>
        <v>13000</v>
      </c>
      <c r="U11" s="190">
        <f>+'A) Reajuste Tarifas y Ocupación'!I13</f>
        <v>7.0000000000000007E-2</v>
      </c>
      <c r="V11" s="191">
        <f>+'A) Reajuste Tarifas y Ocupación'!J13</f>
        <v>7.0000000000000007E-2</v>
      </c>
      <c r="W11" s="198">
        <f>+'A) Reajuste Tarifas y Ocupación'!K13</f>
        <v>0.08</v>
      </c>
      <c r="X11" s="191">
        <f>+'A) Reajuste Tarifas y Ocupación'!L13</f>
        <v>0.08</v>
      </c>
      <c r="Y11" s="191">
        <f>+'A) Reajuste Tarifas y Ocupación'!M13</f>
        <v>0.1</v>
      </c>
      <c r="Z11" s="191">
        <f>+'A) Reajuste Tarifas y Ocupación'!N13</f>
        <v>0.1</v>
      </c>
    </row>
    <row r="12" spans="1:249" s="10" customFormat="1" ht="12.75" customHeight="1" x14ac:dyDescent="0.25">
      <c r="A12" s="630"/>
      <c r="B12" s="104" t="str">
        <f>+'A) Reajuste Tarifas y Ocupación'!B14</f>
        <v>(Nombre de prestación 2)</v>
      </c>
      <c r="C12" s="184">
        <f>+'A) Reajuste Tarifas y Ocupación'!O14</f>
        <v>0</v>
      </c>
      <c r="D12" s="182">
        <f>+'A) Reajuste Tarifas y Ocupación'!P14</f>
        <v>0</v>
      </c>
      <c r="E12" s="184">
        <f>+'A) Reajuste Tarifas y Ocupación'!Q14</f>
        <v>0</v>
      </c>
      <c r="F12" s="182">
        <f>+'A) Reajuste Tarifas y Ocupación'!R14</f>
        <v>0</v>
      </c>
      <c r="G12" s="125">
        <f>+'A) Reajuste Tarifas y Ocupación'!S14</f>
        <v>0</v>
      </c>
      <c r="H12" s="125">
        <f>+'A) Reajuste Tarifas y Ocupación'!T14</f>
        <v>0</v>
      </c>
      <c r="I12" s="202">
        <f>+'A) Reajuste Tarifas y Ocupación'!C14</f>
        <v>0</v>
      </c>
      <c r="J12" s="188">
        <f>+'A) Reajuste Tarifas y Ocupación'!D14</f>
        <v>0</v>
      </c>
      <c r="K12" s="202">
        <f>+'A) Reajuste Tarifas y Ocupación'!E14</f>
        <v>0</v>
      </c>
      <c r="L12" s="188">
        <f>+'A) Reajuste Tarifas y Ocupación'!F14</f>
        <v>0</v>
      </c>
      <c r="M12" s="202">
        <f>+'A) Reajuste Tarifas y Ocupación'!G14</f>
        <v>0</v>
      </c>
      <c r="N12" s="206">
        <f>+'A) Reajuste Tarifas y Ocupación'!H14</f>
        <v>0</v>
      </c>
      <c r="O12" s="240">
        <f t="shared" ref="O12:O20" si="1">C12-I12</f>
        <v>0</v>
      </c>
      <c r="P12" s="245">
        <f t="shared" ref="P12:P19" si="2">D12-J12</f>
        <v>0</v>
      </c>
      <c r="Q12" s="242">
        <f t="shared" ref="Q12:Q19" si="3">E12-K12</f>
        <v>0</v>
      </c>
      <c r="R12" s="245">
        <f t="shared" ref="R12:R20" si="4">F12-L12</f>
        <v>0</v>
      </c>
      <c r="S12" s="246">
        <f t="shared" si="0"/>
        <v>0</v>
      </c>
      <c r="T12" s="244">
        <f t="shared" si="0"/>
        <v>0</v>
      </c>
      <c r="U12" s="190">
        <f>+'A) Reajuste Tarifas y Ocupación'!I14</f>
        <v>0</v>
      </c>
      <c r="V12" s="191">
        <f>+'A) Reajuste Tarifas y Ocupación'!J14</f>
        <v>0</v>
      </c>
      <c r="W12" s="198">
        <f>+'A) Reajuste Tarifas y Ocupación'!K14</f>
        <v>0</v>
      </c>
      <c r="X12" s="191">
        <f>+'A) Reajuste Tarifas y Ocupación'!L14</f>
        <v>0</v>
      </c>
      <c r="Y12" s="191">
        <f>+'A) Reajuste Tarifas y Ocupación'!M14</f>
        <v>0</v>
      </c>
      <c r="Z12" s="191">
        <f>+'A) Reajuste Tarifas y Ocupación'!N14</f>
        <v>0</v>
      </c>
    </row>
    <row r="13" spans="1:249" s="10" customFormat="1" ht="12.75" customHeight="1" x14ac:dyDescent="0.25">
      <c r="A13" s="630"/>
      <c r="B13" s="104" t="str">
        <f>+'A) Reajuste Tarifas y Ocupación'!B15</f>
        <v>(Nombre de prestación 3)</v>
      </c>
      <c r="C13" s="184">
        <f>+'A) Reajuste Tarifas y Ocupación'!O15</f>
        <v>0</v>
      </c>
      <c r="D13" s="182">
        <f>+'A) Reajuste Tarifas y Ocupación'!P15</f>
        <v>0</v>
      </c>
      <c r="E13" s="184">
        <f>+'A) Reajuste Tarifas y Ocupación'!Q15</f>
        <v>0</v>
      </c>
      <c r="F13" s="182">
        <f>+'A) Reajuste Tarifas y Ocupación'!R15</f>
        <v>0</v>
      </c>
      <c r="G13" s="125">
        <f>+'A) Reajuste Tarifas y Ocupación'!S15</f>
        <v>0</v>
      </c>
      <c r="H13" s="125">
        <f>+'A) Reajuste Tarifas y Ocupación'!T15</f>
        <v>0</v>
      </c>
      <c r="I13" s="202">
        <f>+'A) Reajuste Tarifas y Ocupación'!C15</f>
        <v>0</v>
      </c>
      <c r="J13" s="188">
        <f>+'A) Reajuste Tarifas y Ocupación'!D15</f>
        <v>0</v>
      </c>
      <c r="K13" s="202">
        <f>+'A) Reajuste Tarifas y Ocupación'!E15</f>
        <v>0</v>
      </c>
      <c r="L13" s="188">
        <f>+'A) Reajuste Tarifas y Ocupación'!F15</f>
        <v>0</v>
      </c>
      <c r="M13" s="202">
        <f>+'A) Reajuste Tarifas y Ocupación'!G15</f>
        <v>0</v>
      </c>
      <c r="N13" s="206">
        <f>+'A) Reajuste Tarifas y Ocupación'!H15</f>
        <v>0</v>
      </c>
      <c r="O13" s="240">
        <f t="shared" si="1"/>
        <v>0</v>
      </c>
      <c r="P13" s="245">
        <f t="shared" si="2"/>
        <v>0</v>
      </c>
      <c r="Q13" s="242">
        <f t="shared" si="3"/>
        <v>0</v>
      </c>
      <c r="R13" s="245">
        <f t="shared" si="4"/>
        <v>0</v>
      </c>
      <c r="S13" s="246">
        <f t="shared" si="0"/>
        <v>0</v>
      </c>
      <c r="T13" s="244">
        <f t="shared" si="0"/>
        <v>0</v>
      </c>
      <c r="U13" s="190">
        <f>+'A) Reajuste Tarifas y Ocupación'!I15</f>
        <v>0</v>
      </c>
      <c r="V13" s="191">
        <f>+'A) Reajuste Tarifas y Ocupación'!J15</f>
        <v>0</v>
      </c>
      <c r="W13" s="198">
        <f>+'A) Reajuste Tarifas y Ocupación'!K15</f>
        <v>0</v>
      </c>
      <c r="X13" s="191">
        <f>+'A) Reajuste Tarifas y Ocupación'!L15</f>
        <v>0</v>
      </c>
      <c r="Y13" s="191">
        <f>+'A) Reajuste Tarifas y Ocupación'!M15</f>
        <v>0</v>
      </c>
      <c r="Z13" s="191">
        <f>+'A) Reajuste Tarifas y Ocupación'!N15</f>
        <v>0</v>
      </c>
    </row>
    <row r="14" spans="1:249" s="10" customFormat="1" ht="12.75" customHeight="1" x14ac:dyDescent="0.25">
      <c r="A14" s="630"/>
      <c r="B14" s="104" t="str">
        <f>+'A) Reajuste Tarifas y Ocupación'!B16</f>
        <v>(Nombre de prestación 4)</v>
      </c>
      <c r="C14" s="184">
        <f>+'A) Reajuste Tarifas y Ocupación'!O16</f>
        <v>0</v>
      </c>
      <c r="D14" s="182">
        <f>+'A) Reajuste Tarifas y Ocupación'!P16</f>
        <v>0</v>
      </c>
      <c r="E14" s="184">
        <f>+'A) Reajuste Tarifas y Ocupación'!Q16</f>
        <v>0</v>
      </c>
      <c r="F14" s="182">
        <f>+'A) Reajuste Tarifas y Ocupación'!R16</f>
        <v>0</v>
      </c>
      <c r="G14" s="125">
        <f>+'A) Reajuste Tarifas y Ocupación'!S16</f>
        <v>0</v>
      </c>
      <c r="H14" s="125">
        <f>+'A) Reajuste Tarifas y Ocupación'!T16</f>
        <v>0</v>
      </c>
      <c r="I14" s="202">
        <f>+'A) Reajuste Tarifas y Ocupación'!C16</f>
        <v>0</v>
      </c>
      <c r="J14" s="188">
        <f>+'A) Reajuste Tarifas y Ocupación'!D16</f>
        <v>0</v>
      </c>
      <c r="K14" s="202">
        <f>+'A) Reajuste Tarifas y Ocupación'!E16</f>
        <v>0</v>
      </c>
      <c r="L14" s="188">
        <f>+'A) Reajuste Tarifas y Ocupación'!F16</f>
        <v>0</v>
      </c>
      <c r="M14" s="202">
        <f>+'A) Reajuste Tarifas y Ocupación'!G16</f>
        <v>0</v>
      </c>
      <c r="N14" s="206">
        <f>+'A) Reajuste Tarifas y Ocupación'!H16</f>
        <v>0</v>
      </c>
      <c r="O14" s="240">
        <f t="shared" si="1"/>
        <v>0</v>
      </c>
      <c r="P14" s="245">
        <f t="shared" si="2"/>
        <v>0</v>
      </c>
      <c r="Q14" s="242">
        <f t="shared" si="3"/>
        <v>0</v>
      </c>
      <c r="R14" s="245">
        <f t="shared" si="4"/>
        <v>0</v>
      </c>
      <c r="S14" s="246">
        <f t="shared" si="0"/>
        <v>0</v>
      </c>
      <c r="T14" s="244">
        <f t="shared" si="0"/>
        <v>0</v>
      </c>
      <c r="U14" s="190">
        <f>+'A) Reajuste Tarifas y Ocupación'!I16</f>
        <v>0</v>
      </c>
      <c r="V14" s="191">
        <f>+'A) Reajuste Tarifas y Ocupación'!J16</f>
        <v>0</v>
      </c>
      <c r="W14" s="198">
        <f>+'A) Reajuste Tarifas y Ocupación'!K16</f>
        <v>0</v>
      </c>
      <c r="X14" s="191">
        <f>+'A) Reajuste Tarifas y Ocupación'!L16</f>
        <v>0</v>
      </c>
      <c r="Y14" s="191">
        <f>+'A) Reajuste Tarifas y Ocupación'!M16</f>
        <v>0</v>
      </c>
      <c r="Z14" s="191">
        <f>+'A) Reajuste Tarifas y Ocupación'!N16</f>
        <v>0</v>
      </c>
    </row>
    <row r="15" spans="1:249" s="10" customFormat="1" ht="12.75" customHeight="1" x14ac:dyDescent="0.25">
      <c r="A15" s="630"/>
      <c r="B15" s="147" t="str">
        <f>+'A) Reajuste Tarifas y Ocupación'!B17</f>
        <v>(Nombre de prestación 5)</v>
      </c>
      <c r="C15" s="184">
        <f>+'A) Reajuste Tarifas y Ocupación'!O17</f>
        <v>0</v>
      </c>
      <c r="D15" s="182">
        <f>+'A) Reajuste Tarifas y Ocupación'!P17</f>
        <v>0</v>
      </c>
      <c r="E15" s="184">
        <f>+'A) Reajuste Tarifas y Ocupación'!Q17</f>
        <v>0</v>
      </c>
      <c r="F15" s="182">
        <f>+'A) Reajuste Tarifas y Ocupación'!R17</f>
        <v>0</v>
      </c>
      <c r="G15" s="125">
        <f>+'A) Reajuste Tarifas y Ocupación'!S17</f>
        <v>0</v>
      </c>
      <c r="H15" s="125">
        <f>+'A) Reajuste Tarifas y Ocupación'!T17</f>
        <v>0</v>
      </c>
      <c r="I15" s="202">
        <f>+'A) Reajuste Tarifas y Ocupación'!C17</f>
        <v>0</v>
      </c>
      <c r="J15" s="188">
        <f>+'A) Reajuste Tarifas y Ocupación'!D17</f>
        <v>0</v>
      </c>
      <c r="K15" s="202">
        <f>+'A) Reajuste Tarifas y Ocupación'!E17</f>
        <v>0</v>
      </c>
      <c r="L15" s="188">
        <f>+'A) Reajuste Tarifas y Ocupación'!F17</f>
        <v>0</v>
      </c>
      <c r="M15" s="202">
        <f>+'A) Reajuste Tarifas y Ocupación'!G17</f>
        <v>0</v>
      </c>
      <c r="N15" s="206">
        <f>+'A) Reajuste Tarifas y Ocupación'!H17</f>
        <v>0</v>
      </c>
      <c r="O15" s="247">
        <f t="shared" si="1"/>
        <v>0</v>
      </c>
      <c r="P15" s="248">
        <f t="shared" si="2"/>
        <v>0</v>
      </c>
      <c r="Q15" s="247">
        <f t="shared" si="3"/>
        <v>0</v>
      </c>
      <c r="R15" s="248">
        <f t="shared" si="4"/>
        <v>0</v>
      </c>
      <c r="S15" s="249">
        <f t="shared" si="0"/>
        <v>0</v>
      </c>
      <c r="T15" s="250">
        <f t="shared" si="0"/>
        <v>0</v>
      </c>
      <c r="U15" s="192">
        <f>+'A) Reajuste Tarifas y Ocupación'!I17</f>
        <v>0</v>
      </c>
      <c r="V15" s="193">
        <f>+'A) Reajuste Tarifas y Ocupación'!J17</f>
        <v>0</v>
      </c>
      <c r="W15" s="199">
        <f>+'A) Reajuste Tarifas y Ocupación'!K17</f>
        <v>0</v>
      </c>
      <c r="X15" s="193">
        <f>+'A) Reajuste Tarifas y Ocupación'!L17</f>
        <v>0</v>
      </c>
      <c r="Y15" s="193">
        <f>+'A) Reajuste Tarifas y Ocupación'!M17</f>
        <v>0</v>
      </c>
      <c r="Z15" s="193">
        <f>+'A) Reajuste Tarifas y Ocupación'!N17</f>
        <v>0</v>
      </c>
    </row>
    <row r="16" spans="1:249" s="10" customFormat="1" ht="12.75" customHeight="1" x14ac:dyDescent="0.25">
      <c r="A16" s="630"/>
      <c r="B16" s="148" t="str">
        <f>+'A) Reajuste Tarifas y Ocupación'!B18</f>
        <v>(Nombre de prestación 6)</v>
      </c>
      <c r="C16" s="184">
        <f>+'A) Reajuste Tarifas y Ocupación'!O18</f>
        <v>0</v>
      </c>
      <c r="D16" s="182">
        <f>+'A) Reajuste Tarifas y Ocupación'!P18</f>
        <v>0</v>
      </c>
      <c r="E16" s="184">
        <f>+'A) Reajuste Tarifas y Ocupación'!Q18</f>
        <v>0</v>
      </c>
      <c r="F16" s="182">
        <f>+'A) Reajuste Tarifas y Ocupación'!R18</f>
        <v>0</v>
      </c>
      <c r="G16" s="125">
        <f>+'A) Reajuste Tarifas y Ocupación'!S18</f>
        <v>0</v>
      </c>
      <c r="H16" s="125">
        <f>+'A) Reajuste Tarifas y Ocupación'!T18</f>
        <v>0</v>
      </c>
      <c r="I16" s="202">
        <f>+'A) Reajuste Tarifas y Ocupación'!C18</f>
        <v>0</v>
      </c>
      <c r="J16" s="188">
        <f>+'A) Reajuste Tarifas y Ocupación'!D18</f>
        <v>0</v>
      </c>
      <c r="K16" s="202">
        <f>+'A) Reajuste Tarifas y Ocupación'!E18</f>
        <v>0</v>
      </c>
      <c r="L16" s="188">
        <f>+'A) Reajuste Tarifas y Ocupación'!F18</f>
        <v>0</v>
      </c>
      <c r="M16" s="202">
        <f>+'A) Reajuste Tarifas y Ocupación'!G18</f>
        <v>0</v>
      </c>
      <c r="N16" s="206">
        <f>+'A) Reajuste Tarifas y Ocupación'!H18</f>
        <v>0</v>
      </c>
      <c r="O16" s="240">
        <f t="shared" si="1"/>
        <v>0</v>
      </c>
      <c r="P16" s="245">
        <f t="shared" si="2"/>
        <v>0</v>
      </c>
      <c r="Q16" s="242">
        <f t="shared" si="3"/>
        <v>0</v>
      </c>
      <c r="R16" s="245">
        <f t="shared" si="4"/>
        <v>0</v>
      </c>
      <c r="S16" s="246">
        <f t="shared" si="0"/>
        <v>0</v>
      </c>
      <c r="T16" s="244">
        <f t="shared" si="0"/>
        <v>0</v>
      </c>
      <c r="U16" s="194">
        <f>+'A) Reajuste Tarifas y Ocupación'!I18</f>
        <v>0</v>
      </c>
      <c r="V16" s="195">
        <f>+'A) Reajuste Tarifas y Ocupación'!J18</f>
        <v>0</v>
      </c>
      <c r="W16" s="200">
        <f>+'A) Reajuste Tarifas y Ocupación'!K18</f>
        <v>0</v>
      </c>
      <c r="X16" s="195">
        <f>+'A) Reajuste Tarifas y Ocupación'!L18</f>
        <v>0</v>
      </c>
      <c r="Y16" s="195">
        <f>+'A) Reajuste Tarifas y Ocupación'!M18</f>
        <v>0</v>
      </c>
      <c r="Z16" s="195">
        <f>+'A) Reajuste Tarifas y Ocupación'!N18</f>
        <v>0</v>
      </c>
    </row>
    <row r="17" spans="1:26" s="10" customFormat="1" ht="12.75" customHeight="1" x14ac:dyDescent="0.25">
      <c r="A17" s="630"/>
      <c r="B17" s="148" t="str">
        <f>+'A) Reajuste Tarifas y Ocupación'!B19</f>
        <v>(Nombre de prestación 7)</v>
      </c>
      <c r="C17" s="184">
        <f>+'A) Reajuste Tarifas y Ocupación'!O19</f>
        <v>0</v>
      </c>
      <c r="D17" s="182">
        <f>+'A) Reajuste Tarifas y Ocupación'!P19</f>
        <v>0</v>
      </c>
      <c r="E17" s="184">
        <f>+'A) Reajuste Tarifas y Ocupación'!Q19</f>
        <v>0</v>
      </c>
      <c r="F17" s="182">
        <f>+'A) Reajuste Tarifas y Ocupación'!R19</f>
        <v>0</v>
      </c>
      <c r="G17" s="125">
        <f>+'A) Reajuste Tarifas y Ocupación'!S19</f>
        <v>0</v>
      </c>
      <c r="H17" s="125">
        <f>+'A) Reajuste Tarifas y Ocupación'!T19</f>
        <v>0</v>
      </c>
      <c r="I17" s="202">
        <f>+'A) Reajuste Tarifas y Ocupación'!C19</f>
        <v>0</v>
      </c>
      <c r="J17" s="188">
        <f>+'A) Reajuste Tarifas y Ocupación'!D19</f>
        <v>0</v>
      </c>
      <c r="K17" s="202">
        <f>+'A) Reajuste Tarifas y Ocupación'!E19</f>
        <v>0</v>
      </c>
      <c r="L17" s="188">
        <f>+'A) Reajuste Tarifas y Ocupación'!F19</f>
        <v>0</v>
      </c>
      <c r="M17" s="202">
        <f>+'A) Reajuste Tarifas y Ocupación'!G19</f>
        <v>0</v>
      </c>
      <c r="N17" s="206">
        <f>+'A) Reajuste Tarifas y Ocupación'!H19</f>
        <v>0</v>
      </c>
      <c r="O17" s="240">
        <f t="shared" si="1"/>
        <v>0</v>
      </c>
      <c r="P17" s="245">
        <f t="shared" si="2"/>
        <v>0</v>
      </c>
      <c r="Q17" s="242">
        <f t="shared" si="3"/>
        <v>0</v>
      </c>
      <c r="R17" s="245">
        <f t="shared" si="4"/>
        <v>0</v>
      </c>
      <c r="S17" s="246">
        <f t="shared" si="0"/>
        <v>0</v>
      </c>
      <c r="T17" s="244">
        <f t="shared" si="0"/>
        <v>0</v>
      </c>
      <c r="U17" s="190">
        <f>+'A) Reajuste Tarifas y Ocupación'!I19</f>
        <v>0</v>
      </c>
      <c r="V17" s="191">
        <f>+'A) Reajuste Tarifas y Ocupación'!J19</f>
        <v>0</v>
      </c>
      <c r="W17" s="198">
        <f>+'A) Reajuste Tarifas y Ocupación'!K19</f>
        <v>0</v>
      </c>
      <c r="X17" s="191">
        <f>+'A) Reajuste Tarifas y Ocupación'!L19</f>
        <v>0</v>
      </c>
      <c r="Y17" s="191">
        <f>+'A) Reajuste Tarifas y Ocupación'!M19</f>
        <v>0</v>
      </c>
      <c r="Z17" s="191">
        <f>+'A) Reajuste Tarifas y Ocupación'!N19</f>
        <v>0</v>
      </c>
    </row>
    <row r="18" spans="1:26" s="10" customFormat="1" ht="12.75" customHeight="1" x14ac:dyDescent="0.25">
      <c r="A18" s="630"/>
      <c r="B18" s="148" t="str">
        <f>+'A) Reajuste Tarifas y Ocupación'!B20</f>
        <v>(Nombre de prestación 8)</v>
      </c>
      <c r="C18" s="184">
        <f>+'A) Reajuste Tarifas y Ocupación'!O20</f>
        <v>0</v>
      </c>
      <c r="D18" s="182">
        <f>+'A) Reajuste Tarifas y Ocupación'!P20</f>
        <v>0</v>
      </c>
      <c r="E18" s="184">
        <f>+'A) Reajuste Tarifas y Ocupación'!Q20</f>
        <v>0</v>
      </c>
      <c r="F18" s="182">
        <f>+'A) Reajuste Tarifas y Ocupación'!R20</f>
        <v>0</v>
      </c>
      <c r="G18" s="125">
        <f>+'A) Reajuste Tarifas y Ocupación'!S20</f>
        <v>0</v>
      </c>
      <c r="H18" s="125">
        <f>+'A) Reajuste Tarifas y Ocupación'!T20</f>
        <v>0</v>
      </c>
      <c r="I18" s="202">
        <f>+'A) Reajuste Tarifas y Ocupación'!C20</f>
        <v>0</v>
      </c>
      <c r="J18" s="188">
        <f>+'A) Reajuste Tarifas y Ocupación'!D20</f>
        <v>0</v>
      </c>
      <c r="K18" s="202">
        <f>+'A) Reajuste Tarifas y Ocupación'!E20</f>
        <v>0</v>
      </c>
      <c r="L18" s="188">
        <f>+'A) Reajuste Tarifas y Ocupación'!F20</f>
        <v>0</v>
      </c>
      <c r="M18" s="202">
        <f>+'A) Reajuste Tarifas y Ocupación'!G20</f>
        <v>0</v>
      </c>
      <c r="N18" s="206">
        <f>+'A) Reajuste Tarifas y Ocupación'!H20</f>
        <v>0</v>
      </c>
      <c r="O18" s="240">
        <f t="shared" si="1"/>
        <v>0</v>
      </c>
      <c r="P18" s="245">
        <f t="shared" si="2"/>
        <v>0</v>
      </c>
      <c r="Q18" s="242">
        <f t="shared" si="3"/>
        <v>0</v>
      </c>
      <c r="R18" s="245">
        <f t="shared" si="4"/>
        <v>0</v>
      </c>
      <c r="S18" s="246">
        <f t="shared" si="0"/>
        <v>0</v>
      </c>
      <c r="T18" s="244">
        <f t="shared" si="0"/>
        <v>0</v>
      </c>
      <c r="U18" s="190">
        <f>+'A) Reajuste Tarifas y Ocupación'!I20</f>
        <v>0</v>
      </c>
      <c r="V18" s="191">
        <f>+'A) Reajuste Tarifas y Ocupación'!J20</f>
        <v>0</v>
      </c>
      <c r="W18" s="198">
        <f>+'A) Reajuste Tarifas y Ocupación'!K20</f>
        <v>0</v>
      </c>
      <c r="X18" s="191">
        <f>+'A) Reajuste Tarifas y Ocupación'!L20</f>
        <v>0</v>
      </c>
      <c r="Y18" s="191">
        <f>+'A) Reajuste Tarifas y Ocupación'!M20</f>
        <v>0</v>
      </c>
      <c r="Z18" s="191">
        <f>+'A) Reajuste Tarifas y Ocupación'!N20</f>
        <v>0</v>
      </c>
    </row>
    <row r="19" spans="1:26" s="10" customFormat="1" ht="12.75" customHeight="1" x14ac:dyDescent="0.25">
      <c r="A19" s="630"/>
      <c r="B19" s="148" t="str">
        <f>+'A) Reajuste Tarifas y Ocupación'!B21</f>
        <v>(Nombre de prestación 9)</v>
      </c>
      <c r="C19" s="184">
        <f>+'A) Reajuste Tarifas y Ocupación'!O21</f>
        <v>0</v>
      </c>
      <c r="D19" s="182">
        <f>+'A) Reajuste Tarifas y Ocupación'!P21</f>
        <v>0</v>
      </c>
      <c r="E19" s="184">
        <f>+'A) Reajuste Tarifas y Ocupación'!Q21</f>
        <v>0</v>
      </c>
      <c r="F19" s="182">
        <f>+'A) Reajuste Tarifas y Ocupación'!R21</f>
        <v>0</v>
      </c>
      <c r="G19" s="125">
        <f>+'A) Reajuste Tarifas y Ocupación'!S21</f>
        <v>0</v>
      </c>
      <c r="H19" s="125">
        <f>+'A) Reajuste Tarifas y Ocupación'!T21</f>
        <v>0</v>
      </c>
      <c r="I19" s="202">
        <f>+'A) Reajuste Tarifas y Ocupación'!C21</f>
        <v>0</v>
      </c>
      <c r="J19" s="188">
        <f>+'A) Reajuste Tarifas y Ocupación'!D21</f>
        <v>0</v>
      </c>
      <c r="K19" s="202">
        <f>+'A) Reajuste Tarifas y Ocupación'!E21</f>
        <v>0</v>
      </c>
      <c r="L19" s="188">
        <f>+'A) Reajuste Tarifas y Ocupación'!F21</f>
        <v>0</v>
      </c>
      <c r="M19" s="202">
        <f>+'A) Reajuste Tarifas y Ocupación'!G21</f>
        <v>0</v>
      </c>
      <c r="N19" s="206">
        <f>+'A) Reajuste Tarifas y Ocupación'!H21</f>
        <v>0</v>
      </c>
      <c r="O19" s="240">
        <f t="shared" si="1"/>
        <v>0</v>
      </c>
      <c r="P19" s="245">
        <f t="shared" si="2"/>
        <v>0</v>
      </c>
      <c r="Q19" s="242">
        <f t="shared" si="3"/>
        <v>0</v>
      </c>
      <c r="R19" s="245">
        <f t="shared" si="4"/>
        <v>0</v>
      </c>
      <c r="S19" s="246">
        <f t="shared" si="0"/>
        <v>0</v>
      </c>
      <c r="T19" s="244">
        <f t="shared" si="0"/>
        <v>0</v>
      </c>
      <c r="U19" s="190">
        <f>+'A) Reajuste Tarifas y Ocupación'!I21</f>
        <v>0</v>
      </c>
      <c r="V19" s="191">
        <f>+'A) Reajuste Tarifas y Ocupación'!J21</f>
        <v>0</v>
      </c>
      <c r="W19" s="198">
        <f>+'A) Reajuste Tarifas y Ocupación'!K21</f>
        <v>0</v>
      </c>
      <c r="X19" s="191">
        <f>+'A) Reajuste Tarifas y Ocupación'!L21</f>
        <v>0</v>
      </c>
      <c r="Y19" s="191">
        <f>+'A) Reajuste Tarifas y Ocupación'!M21</f>
        <v>0</v>
      </c>
      <c r="Z19" s="191">
        <f>+'A) Reajuste Tarifas y Ocupación'!N21</f>
        <v>0</v>
      </c>
    </row>
    <row r="20" spans="1:26" s="10" customFormat="1" ht="13.5" customHeight="1" thickBot="1" x14ac:dyDescent="0.3">
      <c r="A20" s="631"/>
      <c r="B20" s="116" t="str">
        <f>+'A) Reajuste Tarifas y Ocupación'!B22</f>
        <v>(Nombre de prestación 10)</v>
      </c>
      <c r="C20" s="185">
        <f>+'A) Reajuste Tarifas y Ocupación'!O22</f>
        <v>0</v>
      </c>
      <c r="D20" s="186">
        <f>+'A) Reajuste Tarifas y Ocupación'!P22</f>
        <v>0</v>
      </c>
      <c r="E20" s="185">
        <f>+'A) Reajuste Tarifas y Ocupación'!Q22</f>
        <v>0</v>
      </c>
      <c r="F20" s="186">
        <f>+'A) Reajuste Tarifas y Ocupación'!R22</f>
        <v>0</v>
      </c>
      <c r="G20" s="185">
        <f>+'A) Reajuste Tarifas y Ocupación'!S22</f>
        <v>0</v>
      </c>
      <c r="H20" s="187">
        <f>+'A) Reajuste Tarifas y Ocupación'!T22</f>
        <v>0</v>
      </c>
      <c r="I20" s="203">
        <f>+'A) Reajuste Tarifas y Ocupación'!C22</f>
        <v>0</v>
      </c>
      <c r="J20" s="189">
        <f>+'A) Reajuste Tarifas y Ocupación'!D22</f>
        <v>0</v>
      </c>
      <c r="K20" s="203">
        <f>+'A) Reajuste Tarifas y Ocupación'!E22</f>
        <v>0</v>
      </c>
      <c r="L20" s="189">
        <f>+'A) Reajuste Tarifas y Ocupación'!F22</f>
        <v>0</v>
      </c>
      <c r="M20" s="203">
        <f>+'A) Reajuste Tarifas y Ocupación'!G22</f>
        <v>0</v>
      </c>
      <c r="N20" s="207">
        <f>+'A) Reajuste Tarifas y Ocupación'!H22</f>
        <v>0</v>
      </c>
      <c r="O20" s="251">
        <f t="shared" si="1"/>
        <v>0</v>
      </c>
      <c r="P20" s="252">
        <f>D20-J20</f>
        <v>0</v>
      </c>
      <c r="Q20" s="253">
        <f>E20-K20</f>
        <v>0</v>
      </c>
      <c r="R20" s="254">
        <f t="shared" si="4"/>
        <v>0</v>
      </c>
      <c r="S20" s="255">
        <f t="shared" si="0"/>
        <v>0</v>
      </c>
      <c r="T20" s="256">
        <f t="shared" si="0"/>
        <v>0</v>
      </c>
      <c r="U20" s="196">
        <f>+'A) Reajuste Tarifas y Ocupación'!I22</f>
        <v>0</v>
      </c>
      <c r="V20" s="197">
        <f>+'A) Reajuste Tarifas y Ocupación'!J22</f>
        <v>0</v>
      </c>
      <c r="W20" s="201">
        <f>+'A) Reajuste Tarifas y Ocupación'!K22</f>
        <v>0</v>
      </c>
      <c r="X20" s="197">
        <f>+'A) Reajuste Tarifas y Ocupación'!L22</f>
        <v>0</v>
      </c>
      <c r="Y20" s="197">
        <f>+'A) Reajuste Tarifas y Ocupación'!M22</f>
        <v>0</v>
      </c>
      <c r="Z20" s="197">
        <f>+'A) Reajuste Tarifas y Ocupación'!N22</f>
        <v>0</v>
      </c>
    </row>
  </sheetData>
  <sheetProtection algorithmName="SHA-512" hashValue="PhhbjsbfwMHMq5EogLI8XY2vfVQ/2fp56RrAcQvz/XoYz4/DJYiCIFJWup1/hKq4w/IzwmsUvUT/jg4IBMKaAg==" saltValue="dl0cjxaq7uoPrtlxoj01Rg==" spinCount="100000" sheet="1" objects="1" scenarios="1"/>
  <mergeCells count="25">
    <mergeCell ref="A11:A20"/>
    <mergeCell ref="A8:A10"/>
    <mergeCell ref="B8:B10"/>
    <mergeCell ref="U8:Z8"/>
    <mergeCell ref="A6:D6"/>
    <mergeCell ref="C8:H8"/>
    <mergeCell ref="I8:N8"/>
    <mergeCell ref="O8:T8"/>
    <mergeCell ref="C9:D9"/>
    <mergeCell ref="E9:F9"/>
    <mergeCell ref="G9:G10"/>
    <mergeCell ref="H9:H10"/>
    <mergeCell ref="I9:J9"/>
    <mergeCell ref="K9:L9"/>
    <mergeCell ref="M9:M10"/>
    <mergeCell ref="U9:V9"/>
    <mergeCell ref="W9:X9"/>
    <mergeCell ref="Y9:Y10"/>
    <mergeCell ref="Z9:Z10"/>
    <mergeCell ref="F4:G4"/>
    <mergeCell ref="N9:N10"/>
    <mergeCell ref="O9:P9"/>
    <mergeCell ref="Q9:R9"/>
    <mergeCell ref="S9:S10"/>
    <mergeCell ref="T9:T10"/>
  </mergeCells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9"/>
  <sheetViews>
    <sheetView showGridLines="0" zoomScale="80" zoomScaleNormal="80" workbookViewId="0">
      <selection activeCell="J1" sqref="J1"/>
    </sheetView>
  </sheetViews>
  <sheetFormatPr baseColWidth="10" defaultColWidth="11.44140625" defaultRowHeight="13.2" x14ac:dyDescent="0.25"/>
  <cols>
    <col min="1" max="9" width="11.44140625" style="419"/>
    <col min="10" max="11" width="13.33203125" style="419" customWidth="1"/>
    <col min="12" max="16384" width="11.44140625" style="419"/>
  </cols>
  <sheetData>
    <row r="1" spans="1:16" s="260" customFormat="1" x14ac:dyDescent="0.25">
      <c r="J1" s="57" t="s">
        <v>156</v>
      </c>
      <c r="K1" s="7"/>
    </row>
    <row r="2" spans="1:16" s="260" customFormat="1" x14ac:dyDescent="0.25">
      <c r="J2" s="57" t="s">
        <v>118</v>
      </c>
      <c r="K2" s="7"/>
    </row>
    <row r="3" spans="1:16" s="260" customFormat="1" x14ac:dyDescent="0.25"/>
    <row r="4" spans="1:16" s="260" customFormat="1" ht="19.5" customHeight="1" x14ac:dyDescent="0.25">
      <c r="I4" s="169" t="s">
        <v>0</v>
      </c>
      <c r="J4" s="645" t="str">
        <f>+'A) Reajuste Tarifas y Ocupación'!E5</f>
        <v>BIENVALP</v>
      </c>
      <c r="K4" s="646"/>
    </row>
    <row r="5" spans="1:16" s="260" customFormat="1" x14ac:dyDescent="0.25"/>
    <row r="6" spans="1:16" s="260" customFormat="1" ht="12.75" customHeight="1" x14ac:dyDescent="0.25">
      <c r="A6" s="86" t="s">
        <v>131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x14ac:dyDescent="0.25">
      <c r="A7" s="420"/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</row>
    <row r="8" spans="1:16" x14ac:dyDescent="0.25">
      <c r="A8" s="420"/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</row>
    <row r="9" spans="1:16" x14ac:dyDescent="0.25">
      <c r="A9" s="420"/>
      <c r="B9" s="420"/>
      <c r="C9" s="420"/>
      <c r="D9" s="420"/>
      <c r="E9" s="420"/>
      <c r="F9" s="420"/>
      <c r="G9" s="420"/>
      <c r="H9" s="420"/>
      <c r="I9" s="420"/>
    </row>
  </sheetData>
  <sheetProtection algorithmName="SHA-512" hashValue="xL1H3b3kvPHKPhkhJfhHKXdkldPVi7cEzni9Cnhwf164x4b2+tZnJF1fUhwPyiUVCpgwu2124jt3fqoUkpC7tg==" saltValue="AGmoEZNglcoBsqwUcW7F/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Instrucciones</vt:lpstr>
      <vt:lpstr>Índice Tablas</vt:lpstr>
      <vt:lpstr>A) Reajuste Tarifas y Ocupación</vt:lpstr>
      <vt:lpstr>B) Comparación Mercado</vt:lpstr>
      <vt:lpstr>C) Remuneraciones</vt:lpstr>
      <vt:lpstr>D) Estimación Costos</vt:lpstr>
      <vt:lpstr>E) Resumen Ingresos y Egresos</vt:lpstr>
      <vt:lpstr>F) Resumen Tarifado </vt:lpstr>
      <vt:lpstr>G) Detalle Datos</vt:lpstr>
      <vt:lpstr>__xlnm_Print_Area</vt:lpstr>
      <vt:lpstr>__xlnm_Print_Area_1</vt:lpstr>
      <vt:lpstr>__xlnm_Print_Area_2</vt:lpstr>
      <vt:lpstr>__xlnm_Print_Titles</vt:lpstr>
      <vt:lpstr>__xlnm_Print_Titles_1</vt:lpstr>
      <vt:lpstr>'D) Estimación Costos'!Área_de_impresión</vt:lpstr>
      <vt:lpstr>'E) Resumen Ingresos y Egresos'!Área_de_impresión</vt:lpstr>
      <vt:lpstr>'F) Resumen Tarifado '!Área_de_impresión</vt:lpstr>
      <vt:lpstr>bienique1</vt:lpstr>
      <vt:lpstr>'D) Estimación Costos'!Excel_BuiltIn_Print_Area</vt:lpstr>
      <vt:lpstr>'D) Estimación Costos'!Títulos_a_imprimir</vt:lpstr>
      <vt:lpstr>'E) Resumen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lmondaca</cp:lastModifiedBy>
  <cp:lastPrinted>2017-09-14T16:34:08Z</cp:lastPrinted>
  <dcterms:created xsi:type="dcterms:W3CDTF">2017-05-11T00:45:10Z</dcterms:created>
  <dcterms:modified xsi:type="dcterms:W3CDTF">2018-05-24T19:24:43Z</dcterms:modified>
</cp:coreProperties>
</file>