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TARIFAS 2019final\DELBIENWILL\"/>
    </mc:Choice>
  </mc:AlternateContent>
  <workbookProtection workbookPassword="C5C1" lockStructure="1"/>
  <bookViews>
    <workbookView xWindow="0" yWindow="0" windowWidth="11520" windowHeight="8820" tabRatio="929" activeTab="6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  <sheet name="Hoja1" sheetId="13" r:id="rId10"/>
  </sheets>
  <definedNames>
    <definedName name="__xlnm_Print_Area">'E) Resumen Ingresos y Egresos'!$A$1:$L$43</definedName>
    <definedName name="__xlnm_Print_Area_1">'D) Estimación Costos'!$A$1:$H$37</definedName>
    <definedName name="__xlnm_Print_Area_2">'F) Resumen Tarifado '!$A$4:$F$14</definedName>
    <definedName name="__xlnm_Print_Titles">'E) Resumen Ingresos y Egresos'!$1:$27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Egresos'!$A$1:$L$43</definedName>
    <definedName name="_xlnm.Print_Area" localSheetId="7">'F) Resumen Tarifado '!$A$4:$F$14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Egresos'!$1:$27</definedName>
  </definedNames>
  <calcPr calcId="162913"/>
</workbook>
</file>

<file path=xl/calcChain.xml><?xml version="1.0" encoding="utf-8"?>
<calcChain xmlns="http://schemas.openxmlformats.org/spreadsheetml/2006/main">
  <c r="I11" i="12" l="1"/>
  <c r="H11" i="12"/>
  <c r="G11" i="12"/>
  <c r="D17" i="3" l="1"/>
  <c r="D77" i="3" l="1"/>
  <c r="D49" i="3"/>
  <c r="G202" i="12" l="1"/>
  <c r="G181" i="12"/>
  <c r="G180" i="12"/>
  <c r="G179" i="12"/>
  <c r="G178" i="12"/>
  <c r="G177" i="12"/>
  <c r="G17" i="12"/>
  <c r="G14" i="12"/>
  <c r="G13" i="12"/>
  <c r="G12" i="12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44" i="7"/>
  <c r="L15" i="7" l="1"/>
  <c r="L16" i="7"/>
  <c r="L18" i="7"/>
  <c r="L19" i="7"/>
  <c r="L20" i="7"/>
  <c r="L21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8" i="7"/>
  <c r="L39" i="7"/>
  <c r="L40" i="7"/>
  <c r="M12" i="7" l="1"/>
  <c r="K13" i="7" l="1"/>
  <c r="M13" i="7"/>
  <c r="N13" i="7"/>
  <c r="K14" i="7"/>
  <c r="M14" i="7"/>
  <c r="N14" i="7"/>
  <c r="K15" i="7"/>
  <c r="H15" i="7" s="1"/>
  <c r="M15" i="7"/>
  <c r="N15" i="7"/>
  <c r="K16" i="7"/>
  <c r="H16" i="7" s="1"/>
  <c r="M16" i="7"/>
  <c r="N16" i="7"/>
  <c r="K17" i="7"/>
  <c r="M17" i="7"/>
  <c r="N17" i="7"/>
  <c r="K18" i="7"/>
  <c r="H18" i="7" s="1"/>
  <c r="M18" i="7"/>
  <c r="N18" i="7"/>
  <c r="K19" i="7"/>
  <c r="H19" i="7" s="1"/>
  <c r="M19" i="7"/>
  <c r="N19" i="7"/>
  <c r="K20" i="7"/>
  <c r="H20" i="7" s="1"/>
  <c r="M20" i="7"/>
  <c r="N20" i="7"/>
  <c r="K21" i="7"/>
  <c r="H21" i="7" s="1"/>
  <c r="M21" i="7"/>
  <c r="N21" i="7"/>
  <c r="K22" i="7"/>
  <c r="M22" i="7"/>
  <c r="N22" i="7"/>
  <c r="K23" i="7"/>
  <c r="H23" i="7" s="1"/>
  <c r="M23" i="7"/>
  <c r="N23" i="7"/>
  <c r="K24" i="7"/>
  <c r="H24" i="7" s="1"/>
  <c r="M24" i="7"/>
  <c r="N24" i="7"/>
  <c r="K25" i="7"/>
  <c r="H25" i="7" s="1"/>
  <c r="M25" i="7"/>
  <c r="N25" i="7"/>
  <c r="K26" i="7"/>
  <c r="H26" i="7" s="1"/>
  <c r="M26" i="7"/>
  <c r="N26" i="7"/>
  <c r="K27" i="7"/>
  <c r="H27" i="7" s="1"/>
  <c r="M27" i="7"/>
  <c r="N27" i="7"/>
  <c r="K28" i="7"/>
  <c r="H28" i="7" s="1"/>
  <c r="M28" i="7"/>
  <c r="N28" i="7"/>
  <c r="K29" i="7"/>
  <c r="H29" i="7" s="1"/>
  <c r="M29" i="7"/>
  <c r="N29" i="7"/>
  <c r="K30" i="7"/>
  <c r="H30" i="7" s="1"/>
  <c r="M30" i="7"/>
  <c r="N30" i="7"/>
  <c r="K31" i="7"/>
  <c r="H31" i="7" s="1"/>
  <c r="M31" i="7"/>
  <c r="N31" i="7"/>
  <c r="K32" i="7"/>
  <c r="H32" i="7" s="1"/>
  <c r="M32" i="7"/>
  <c r="N32" i="7"/>
  <c r="K33" i="7"/>
  <c r="H33" i="7" s="1"/>
  <c r="M33" i="7"/>
  <c r="N33" i="7"/>
  <c r="K34" i="7"/>
  <c r="H34" i="7" s="1"/>
  <c r="M34" i="7"/>
  <c r="N34" i="7"/>
  <c r="K35" i="7"/>
  <c r="H35" i="7" s="1"/>
  <c r="M35" i="7"/>
  <c r="N35" i="7"/>
  <c r="K36" i="7"/>
  <c r="H36" i="7" s="1"/>
  <c r="M36" i="7"/>
  <c r="N36" i="7"/>
  <c r="K37" i="7"/>
  <c r="M37" i="7"/>
  <c r="N37" i="7"/>
  <c r="K38" i="7"/>
  <c r="H38" i="7" s="1"/>
  <c r="M38" i="7"/>
  <c r="N38" i="7"/>
  <c r="K39" i="7"/>
  <c r="H39" i="7" s="1"/>
  <c r="M39" i="7"/>
  <c r="N39" i="7"/>
  <c r="K40" i="7"/>
  <c r="H40" i="7" s="1"/>
  <c r="M40" i="7"/>
  <c r="N40" i="7"/>
  <c r="K41" i="7"/>
  <c r="M41" i="7"/>
  <c r="N41" i="7"/>
  <c r="K44" i="7"/>
  <c r="M44" i="7"/>
  <c r="N44" i="7"/>
  <c r="K45" i="7"/>
  <c r="M45" i="7"/>
  <c r="N45" i="7"/>
  <c r="K46" i="7"/>
  <c r="M46" i="7"/>
  <c r="N46" i="7"/>
  <c r="K47" i="7"/>
  <c r="M47" i="7"/>
  <c r="N47" i="7"/>
  <c r="K48" i="7"/>
  <c r="M48" i="7"/>
  <c r="N48" i="7"/>
  <c r="K49" i="7"/>
  <c r="M49" i="7"/>
  <c r="N49" i="7"/>
  <c r="K50" i="7"/>
  <c r="M50" i="7"/>
  <c r="N50" i="7"/>
  <c r="K51" i="7"/>
  <c r="M51" i="7"/>
  <c r="N51" i="7"/>
  <c r="K52" i="7"/>
  <c r="M52" i="7"/>
  <c r="N52" i="7"/>
  <c r="K53" i="7"/>
  <c r="M53" i="7"/>
  <c r="N53" i="7"/>
  <c r="K54" i="7"/>
  <c r="M54" i="7"/>
  <c r="N54" i="7"/>
  <c r="K55" i="7"/>
  <c r="M55" i="7"/>
  <c r="N55" i="7"/>
  <c r="K56" i="7"/>
  <c r="M56" i="7"/>
  <c r="N56" i="7"/>
  <c r="K57" i="7"/>
  <c r="M57" i="7"/>
  <c r="N57" i="7"/>
  <c r="K58" i="7"/>
  <c r="M58" i="7"/>
  <c r="N58" i="7"/>
  <c r="K59" i="7"/>
  <c r="M59" i="7"/>
  <c r="N59" i="7"/>
  <c r="K60" i="7"/>
  <c r="M60" i="7"/>
  <c r="N60" i="7"/>
  <c r="K61" i="7"/>
  <c r="M61" i="7"/>
  <c r="N61" i="7"/>
  <c r="K62" i="7"/>
  <c r="M62" i="7"/>
  <c r="N62" i="7"/>
  <c r="K63" i="7"/>
  <c r="M63" i="7"/>
  <c r="N63" i="7"/>
  <c r="N12" i="7"/>
  <c r="K12" i="7"/>
  <c r="O15" i="5"/>
  <c r="Q15" i="5"/>
  <c r="R15" i="5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O21" i="5"/>
  <c r="Q21" i="5"/>
  <c r="R21" i="5"/>
  <c r="O22" i="5"/>
  <c r="Q22" i="5"/>
  <c r="R22" i="5"/>
  <c r="O23" i="5"/>
  <c r="Q23" i="5"/>
  <c r="R23" i="5"/>
  <c r="O24" i="5"/>
  <c r="Q24" i="5"/>
  <c r="R24" i="5"/>
  <c r="O25" i="5"/>
  <c r="Q25" i="5"/>
  <c r="R25" i="5"/>
  <c r="O26" i="5"/>
  <c r="Q26" i="5"/>
  <c r="R26" i="5"/>
  <c r="O27" i="5"/>
  <c r="Q27" i="5"/>
  <c r="R27" i="5"/>
  <c r="O28" i="5"/>
  <c r="Q28" i="5"/>
  <c r="R28" i="5"/>
  <c r="O29" i="5"/>
  <c r="Q29" i="5"/>
  <c r="R29" i="5"/>
  <c r="O30" i="5"/>
  <c r="Q30" i="5"/>
  <c r="R30" i="5"/>
  <c r="O31" i="5"/>
  <c r="Q31" i="5"/>
  <c r="R31" i="5"/>
  <c r="O32" i="5"/>
  <c r="Q32" i="5"/>
  <c r="R32" i="5"/>
  <c r="O33" i="5"/>
  <c r="Q33" i="5"/>
  <c r="R33" i="5"/>
  <c r="O34" i="5"/>
  <c r="Q34" i="5"/>
  <c r="R34" i="5"/>
  <c r="O35" i="5"/>
  <c r="Q35" i="5"/>
  <c r="R35" i="5"/>
  <c r="O36" i="5"/>
  <c r="Q36" i="5"/>
  <c r="R36" i="5"/>
  <c r="O37" i="5"/>
  <c r="Q37" i="5"/>
  <c r="R37" i="5"/>
  <c r="O38" i="5"/>
  <c r="Q38" i="5"/>
  <c r="R38" i="5"/>
  <c r="O39" i="5"/>
  <c r="Q39" i="5"/>
  <c r="R39" i="5"/>
  <c r="O40" i="5"/>
  <c r="Q40" i="5"/>
  <c r="R40" i="5"/>
  <c r="O41" i="5"/>
  <c r="Q41" i="5"/>
  <c r="R41" i="5"/>
  <c r="O42" i="5"/>
  <c r="Q42" i="5"/>
  <c r="R42" i="5"/>
  <c r="O43" i="5"/>
  <c r="Q43" i="5"/>
  <c r="R43" i="5"/>
  <c r="O44" i="5"/>
  <c r="Q44" i="5"/>
  <c r="R44" i="5"/>
  <c r="O45" i="5"/>
  <c r="Q45" i="5"/>
  <c r="R45" i="5"/>
  <c r="O46" i="5"/>
  <c r="Q46" i="5"/>
  <c r="R46" i="5"/>
  <c r="O47" i="5"/>
  <c r="Q47" i="5"/>
  <c r="R47" i="5"/>
  <c r="O48" i="5"/>
  <c r="Q48" i="5"/>
  <c r="R48" i="5"/>
  <c r="O49" i="5"/>
  <c r="Q49" i="5"/>
  <c r="R49" i="5"/>
  <c r="O50" i="5"/>
  <c r="Q50" i="5"/>
  <c r="R50" i="5"/>
  <c r="O51" i="5"/>
  <c r="Q51" i="5"/>
  <c r="R51" i="5"/>
  <c r="O52" i="5"/>
  <c r="Q52" i="5"/>
  <c r="R52" i="5"/>
  <c r="O53" i="5"/>
  <c r="Q53" i="5"/>
  <c r="R53" i="5"/>
  <c r="O54" i="5"/>
  <c r="Q54" i="5"/>
  <c r="R54" i="5"/>
  <c r="O55" i="5"/>
  <c r="Q55" i="5"/>
  <c r="R55" i="5"/>
  <c r="O56" i="5"/>
  <c r="Q56" i="5"/>
  <c r="R56" i="5"/>
  <c r="O57" i="5"/>
  <c r="Q57" i="5"/>
  <c r="R57" i="5"/>
  <c r="O58" i="5"/>
  <c r="Q58" i="5"/>
  <c r="R58" i="5"/>
  <c r="O59" i="5"/>
  <c r="Q59" i="5"/>
  <c r="R59" i="5"/>
  <c r="O11" i="5"/>
  <c r="Q11" i="5"/>
  <c r="R11" i="5"/>
  <c r="O12" i="5"/>
  <c r="Q12" i="5"/>
  <c r="R12" i="5"/>
  <c r="O13" i="5"/>
  <c r="Q13" i="5"/>
  <c r="R13" i="5"/>
  <c r="O14" i="5"/>
  <c r="Q14" i="5"/>
  <c r="R14" i="5"/>
  <c r="Q10" i="5"/>
  <c r="R10" i="5"/>
  <c r="O10" i="5"/>
  <c r="L14" i="7" l="1"/>
  <c r="H14" i="7" s="1"/>
  <c r="L13" i="7"/>
  <c r="H13" i="7" s="1"/>
  <c r="L12" i="7"/>
  <c r="H12" i="7" s="1"/>
  <c r="P10" i="5" s="1"/>
  <c r="L37" i="7"/>
  <c r="H37" i="7" s="1"/>
  <c r="L41" i="7"/>
  <c r="H41" i="7" s="1"/>
  <c r="L22" i="7"/>
  <c r="H22" i="7" s="1"/>
  <c r="L17" i="7"/>
  <c r="H17" i="7" s="1"/>
  <c r="N186" i="2"/>
  <c r="N183" i="2"/>
  <c r="N180" i="2"/>
  <c r="N177" i="2"/>
  <c r="N174" i="2"/>
  <c r="N170" i="2"/>
  <c r="N167" i="2"/>
  <c r="N164" i="2"/>
  <c r="N161" i="2"/>
  <c r="N158" i="2"/>
  <c r="N154" i="2"/>
  <c r="N151" i="2"/>
  <c r="N148" i="2"/>
  <c r="N145" i="2"/>
  <c r="N142" i="2"/>
  <c r="N138" i="2"/>
  <c r="N135" i="2"/>
  <c r="N132" i="2"/>
  <c r="N129" i="2"/>
  <c r="N126" i="2"/>
  <c r="N122" i="2"/>
  <c r="N119" i="2"/>
  <c r="N116" i="2"/>
  <c r="N113" i="2"/>
  <c r="N110" i="2"/>
  <c r="N106" i="2"/>
  <c r="N103" i="2"/>
  <c r="N100" i="2"/>
  <c r="N97" i="2"/>
  <c r="N94" i="2"/>
  <c r="N90" i="2"/>
  <c r="N87" i="2"/>
  <c r="N84" i="2"/>
  <c r="N81" i="2"/>
  <c r="N78" i="2"/>
  <c r="N74" i="2"/>
  <c r="N71" i="2"/>
  <c r="N68" i="2"/>
  <c r="N65" i="2"/>
  <c r="N62" i="2"/>
  <c r="N58" i="2"/>
  <c r="N55" i="2"/>
  <c r="N52" i="2"/>
  <c r="N49" i="2"/>
  <c r="N46" i="2"/>
  <c r="N42" i="2"/>
  <c r="N39" i="2"/>
  <c r="N36" i="2"/>
  <c r="N33" i="2"/>
  <c r="N30" i="2"/>
  <c r="N187" i="2" l="1"/>
  <c r="D18" i="2" s="1"/>
  <c r="N171" i="2"/>
  <c r="D17" i="2" s="1"/>
  <c r="N155" i="2"/>
  <c r="D16" i="2" s="1"/>
  <c r="N139" i="2"/>
  <c r="D15" i="2" s="1"/>
  <c r="N123" i="2"/>
  <c r="D14" i="2" s="1"/>
  <c r="N107" i="2"/>
  <c r="D13" i="2" s="1"/>
  <c r="N91" i="2"/>
  <c r="D12" i="2" s="1"/>
  <c r="N75" i="2"/>
  <c r="D11" i="2" s="1"/>
  <c r="N59" i="2"/>
  <c r="D10" i="2" s="1"/>
  <c r="N43" i="2"/>
  <c r="D9" i="2" s="1"/>
  <c r="C17" i="1"/>
  <c r="E4" i="12" l="1"/>
  <c r="B148" i="12"/>
  <c r="B133" i="12"/>
  <c r="B118" i="12"/>
  <c r="B103" i="12"/>
  <c r="B86" i="12"/>
  <c r="B71" i="12"/>
  <c r="B56" i="12"/>
  <c r="B41" i="12"/>
  <c r="B26" i="12"/>
  <c r="B11" i="12"/>
  <c r="Z214" i="12"/>
  <c r="AA214" i="12" s="1"/>
  <c r="J214" i="12"/>
  <c r="K214" i="12" s="1"/>
  <c r="Z213" i="12"/>
  <c r="AA213" i="12" s="1"/>
  <c r="J213" i="12"/>
  <c r="K213" i="12" s="1"/>
  <c r="Z212" i="12"/>
  <c r="AA212" i="12" s="1"/>
  <c r="J212" i="12"/>
  <c r="K212" i="12" s="1"/>
  <c r="Z211" i="12"/>
  <c r="AA211" i="12" s="1"/>
  <c r="J211" i="12"/>
  <c r="K211" i="12" s="1"/>
  <c r="S211" i="12" s="1"/>
  <c r="Z210" i="12"/>
  <c r="AA210" i="12" s="1"/>
  <c r="J210" i="12"/>
  <c r="K210" i="12" s="1"/>
  <c r="Z209" i="12"/>
  <c r="AA209" i="12" s="1"/>
  <c r="J209" i="12"/>
  <c r="K209" i="12" s="1"/>
  <c r="Z208" i="12"/>
  <c r="AA208" i="12" s="1"/>
  <c r="J208" i="12"/>
  <c r="K208" i="12" s="1"/>
  <c r="Z207" i="12"/>
  <c r="AA207" i="12" s="1"/>
  <c r="J207" i="12"/>
  <c r="K207" i="12" s="1"/>
  <c r="U207" i="12" s="1"/>
  <c r="Z206" i="12"/>
  <c r="AA206" i="12" s="1"/>
  <c r="J206" i="12"/>
  <c r="K206" i="12" s="1"/>
  <c r="Z205" i="12"/>
  <c r="AA205" i="12" s="1"/>
  <c r="J205" i="12"/>
  <c r="K205" i="12" s="1"/>
  <c r="Z204" i="12"/>
  <c r="AA204" i="12" s="1"/>
  <c r="J204" i="12"/>
  <c r="K204" i="12" s="1"/>
  <c r="Q204" i="12" s="1"/>
  <c r="Z203" i="12"/>
  <c r="AA203" i="12" s="1"/>
  <c r="J203" i="12"/>
  <c r="K203" i="12" s="1"/>
  <c r="Q203" i="12" s="1"/>
  <c r="AA202" i="12"/>
  <c r="Z202" i="12"/>
  <c r="J202" i="12"/>
  <c r="K202" i="12" s="1"/>
  <c r="Z201" i="12"/>
  <c r="AA201" i="12" s="1"/>
  <c r="J201" i="12"/>
  <c r="K201" i="12" s="1"/>
  <c r="U201" i="12" s="1"/>
  <c r="Z200" i="12"/>
  <c r="AA200" i="12" s="1"/>
  <c r="J200" i="12"/>
  <c r="K200" i="12" s="1"/>
  <c r="Z199" i="12"/>
  <c r="AA199" i="12" s="1"/>
  <c r="U199" i="12"/>
  <c r="Q199" i="12"/>
  <c r="J199" i="12"/>
  <c r="K199" i="12" s="1"/>
  <c r="Z198" i="12"/>
  <c r="AA198" i="12" s="1"/>
  <c r="J198" i="12"/>
  <c r="K198" i="12" s="1"/>
  <c r="Z197" i="12"/>
  <c r="AA197" i="12" s="1"/>
  <c r="J197" i="12"/>
  <c r="K197" i="12" s="1"/>
  <c r="Z196" i="12"/>
  <c r="AA196" i="12" s="1"/>
  <c r="J196" i="12"/>
  <c r="K196" i="12" s="1"/>
  <c r="Z195" i="12"/>
  <c r="AA195" i="12" s="1"/>
  <c r="J195" i="12"/>
  <c r="K195" i="12" s="1"/>
  <c r="S195" i="12" s="1"/>
  <c r="Z194" i="12"/>
  <c r="AA194" i="12" s="1"/>
  <c r="J194" i="12"/>
  <c r="K194" i="12" s="1"/>
  <c r="S194" i="12" s="1"/>
  <c r="Z193" i="12"/>
  <c r="AA193" i="12" s="1"/>
  <c r="J193" i="12"/>
  <c r="K193" i="12" s="1"/>
  <c r="Z192" i="12"/>
  <c r="AA192" i="12" s="1"/>
  <c r="J192" i="12"/>
  <c r="K192" i="12" s="1"/>
  <c r="Z191" i="12"/>
  <c r="AA191" i="12" s="1"/>
  <c r="J191" i="12"/>
  <c r="K191" i="12" s="1"/>
  <c r="Y191" i="12" s="1"/>
  <c r="Z190" i="12"/>
  <c r="AA190" i="12" s="1"/>
  <c r="J190" i="12"/>
  <c r="K190" i="12" s="1"/>
  <c r="U190" i="12" s="1"/>
  <c r="Z189" i="12"/>
  <c r="AA189" i="12" s="1"/>
  <c r="J189" i="12"/>
  <c r="K189" i="12" s="1"/>
  <c r="S189" i="12" s="1"/>
  <c r="Z188" i="12"/>
  <c r="AA188" i="12" s="1"/>
  <c r="J188" i="12"/>
  <c r="K188" i="12" s="1"/>
  <c r="Q188" i="12" s="1"/>
  <c r="Z187" i="12"/>
  <c r="AA187" i="12" s="1"/>
  <c r="J187" i="12"/>
  <c r="K187" i="12" s="1"/>
  <c r="Z186" i="12"/>
  <c r="AA186" i="12" s="1"/>
  <c r="K186" i="12"/>
  <c r="U186" i="12" s="1"/>
  <c r="J186" i="12"/>
  <c r="Z185" i="12"/>
  <c r="AA185" i="12" s="1"/>
  <c r="J185" i="12"/>
  <c r="K185" i="12" s="1"/>
  <c r="Z184" i="12"/>
  <c r="AA184" i="12" s="1"/>
  <c r="J184" i="12"/>
  <c r="K184" i="12" s="1"/>
  <c r="Z183" i="12"/>
  <c r="AA183" i="12" s="1"/>
  <c r="U183" i="12"/>
  <c r="Q183" i="12"/>
  <c r="J183" i="12"/>
  <c r="K183" i="12" s="1"/>
  <c r="O183" i="12" s="1"/>
  <c r="Z182" i="12"/>
  <c r="AA182" i="12" s="1"/>
  <c r="J182" i="12"/>
  <c r="K182" i="12" s="1"/>
  <c r="U182" i="12" s="1"/>
  <c r="Z181" i="12"/>
  <c r="AA181" i="12" s="1"/>
  <c r="J181" i="12"/>
  <c r="K181" i="12" s="1"/>
  <c r="Z180" i="12"/>
  <c r="AA180" i="12" s="1"/>
  <c r="J180" i="12"/>
  <c r="K180" i="12" s="1"/>
  <c r="AA179" i="12"/>
  <c r="Z179" i="12"/>
  <c r="J179" i="12"/>
  <c r="K179" i="12" s="1"/>
  <c r="S179" i="12" s="1"/>
  <c r="Z178" i="12"/>
  <c r="AA178" i="12" s="1"/>
  <c r="J178" i="12"/>
  <c r="K178" i="12" s="1"/>
  <c r="Z177" i="12"/>
  <c r="AA177" i="12" s="1"/>
  <c r="J177" i="12"/>
  <c r="K177" i="12" s="1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J155" i="12"/>
  <c r="K155" i="12" s="1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8" i="12"/>
  <c r="K148" i="12" s="1"/>
  <c r="J147" i="12"/>
  <c r="K147" i="12" s="1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15" i="12"/>
  <c r="K115" i="12" s="1"/>
  <c r="J114" i="12"/>
  <c r="K114" i="12" s="1"/>
  <c r="J113" i="12"/>
  <c r="K113" i="12" s="1"/>
  <c r="J112" i="12"/>
  <c r="K112" i="12" s="1"/>
  <c r="J111" i="12"/>
  <c r="K111" i="12" s="1"/>
  <c r="J110" i="12"/>
  <c r="K110" i="12" s="1"/>
  <c r="J109" i="12"/>
  <c r="K109" i="12" s="1"/>
  <c r="J108" i="12"/>
  <c r="K108" i="12" s="1"/>
  <c r="J107" i="12"/>
  <c r="K107" i="12" s="1"/>
  <c r="J106" i="12"/>
  <c r="K106" i="12" s="1"/>
  <c r="J105" i="12"/>
  <c r="K105" i="12" s="1"/>
  <c r="J104" i="12"/>
  <c r="K104" i="12" s="1"/>
  <c r="J103" i="12"/>
  <c r="K103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M191" i="12" l="1"/>
  <c r="O191" i="12"/>
  <c r="Q195" i="12"/>
  <c r="U203" i="12"/>
  <c r="L26" i="12"/>
  <c r="D83" i="3" s="1"/>
  <c r="O188" i="12"/>
  <c r="O195" i="12"/>
  <c r="U191" i="12"/>
  <c r="S204" i="12"/>
  <c r="S188" i="12"/>
  <c r="Q179" i="12"/>
  <c r="W200" i="12"/>
  <c r="Q200" i="12"/>
  <c r="U185" i="12"/>
  <c r="Q185" i="12"/>
  <c r="M210" i="12"/>
  <c r="S210" i="12"/>
  <c r="W210" i="12"/>
  <c r="O210" i="12"/>
  <c r="O214" i="12"/>
  <c r="U214" i="12"/>
  <c r="S214" i="12"/>
  <c r="Q184" i="12"/>
  <c r="W184" i="12"/>
  <c r="O184" i="12"/>
  <c r="W211" i="12"/>
  <c r="L41" i="12"/>
  <c r="D152" i="3" s="1"/>
  <c r="L103" i="12"/>
  <c r="D428" i="3" s="1"/>
  <c r="M194" i="12"/>
  <c r="O207" i="12"/>
  <c r="M211" i="12"/>
  <c r="Y211" i="12"/>
  <c r="M179" i="12"/>
  <c r="Y179" i="12"/>
  <c r="O194" i="12"/>
  <c r="W195" i="12"/>
  <c r="M203" i="12"/>
  <c r="O211" i="12"/>
  <c r="W194" i="12"/>
  <c r="W179" i="12"/>
  <c r="O179" i="12"/>
  <c r="M195" i="12"/>
  <c r="Y195" i="12"/>
  <c r="Q211" i="12"/>
  <c r="U177" i="12"/>
  <c r="M177" i="12"/>
  <c r="Q177" i="12"/>
  <c r="Y177" i="12"/>
  <c r="O177" i="12"/>
  <c r="K215" i="12"/>
  <c r="W177" i="12"/>
  <c r="S177" i="12"/>
  <c r="L56" i="12"/>
  <c r="D221" i="3" s="1"/>
  <c r="L118" i="12"/>
  <c r="D497" i="3" s="1"/>
  <c r="U180" i="12"/>
  <c r="M180" i="12"/>
  <c r="Q180" i="12"/>
  <c r="O180" i="12"/>
  <c r="Y180" i="12"/>
  <c r="W180" i="12"/>
  <c r="S180" i="12"/>
  <c r="W193" i="12"/>
  <c r="O193" i="12"/>
  <c r="Y193" i="12"/>
  <c r="M193" i="12"/>
  <c r="Q193" i="12"/>
  <c r="U193" i="12"/>
  <c r="S193" i="12"/>
  <c r="U208" i="12"/>
  <c r="M208" i="12"/>
  <c r="Y208" i="12"/>
  <c r="O208" i="12"/>
  <c r="W208" i="12"/>
  <c r="S208" i="12"/>
  <c r="Q208" i="12"/>
  <c r="L71" i="12"/>
  <c r="D290" i="3" s="1"/>
  <c r="L133" i="12"/>
  <c r="D566" i="3" s="1"/>
  <c r="W178" i="12"/>
  <c r="O178" i="12"/>
  <c r="Q178" i="12"/>
  <c r="Y178" i="12"/>
  <c r="M178" i="12"/>
  <c r="U178" i="12"/>
  <c r="S178" i="12"/>
  <c r="U196" i="12"/>
  <c r="M196" i="12"/>
  <c r="Q196" i="12"/>
  <c r="S196" i="12"/>
  <c r="O196" i="12"/>
  <c r="Y196" i="12"/>
  <c r="W196" i="12"/>
  <c r="L11" i="12"/>
  <c r="D14" i="3" s="1"/>
  <c r="L86" i="12"/>
  <c r="D359" i="3" s="1"/>
  <c r="L148" i="12"/>
  <c r="D635" i="3" s="1"/>
  <c r="W181" i="12"/>
  <c r="O181" i="12"/>
  <c r="Q181" i="12"/>
  <c r="S181" i="12"/>
  <c r="M181" i="12"/>
  <c r="Y181" i="12"/>
  <c r="U181" i="12"/>
  <c r="W209" i="12"/>
  <c r="O209" i="12"/>
  <c r="Y209" i="12"/>
  <c r="M209" i="12"/>
  <c r="S209" i="12"/>
  <c r="Q209" i="12"/>
  <c r="U209" i="12"/>
  <c r="W213" i="12"/>
  <c r="O213" i="12"/>
  <c r="Q213" i="12"/>
  <c r="Y213" i="12"/>
  <c r="U213" i="12"/>
  <c r="S213" i="12"/>
  <c r="M213" i="12"/>
  <c r="S187" i="12"/>
  <c r="Y187" i="12"/>
  <c r="O187" i="12"/>
  <c r="W187" i="12"/>
  <c r="U192" i="12"/>
  <c r="M192" i="12"/>
  <c r="Y192" i="12"/>
  <c r="O192" i="12"/>
  <c r="W197" i="12"/>
  <c r="O197" i="12"/>
  <c r="Q197" i="12"/>
  <c r="Y197" i="12"/>
  <c r="Y198" i="12"/>
  <c r="Q198" i="12"/>
  <c r="W198" i="12"/>
  <c r="M198" i="12"/>
  <c r="Y202" i="12"/>
  <c r="Q202" i="12"/>
  <c r="O202" i="12"/>
  <c r="W202" i="12"/>
  <c r="W205" i="12"/>
  <c r="O205" i="12"/>
  <c r="U205" i="12"/>
  <c r="Y205" i="12"/>
  <c r="Y206" i="12"/>
  <c r="Q206" i="12"/>
  <c r="S206" i="12"/>
  <c r="W206" i="12"/>
  <c r="U212" i="12"/>
  <c r="M212" i="12"/>
  <c r="Q212" i="12"/>
  <c r="Y212" i="12"/>
  <c r="Y182" i="12"/>
  <c r="Q182" i="12"/>
  <c r="W182" i="12"/>
  <c r="M182" i="12"/>
  <c r="Y186" i="12"/>
  <c r="Q186" i="12"/>
  <c r="O186" i="12"/>
  <c r="W186" i="12"/>
  <c r="M187" i="12"/>
  <c r="W189" i="12"/>
  <c r="O189" i="12"/>
  <c r="U189" i="12"/>
  <c r="Y189" i="12"/>
  <c r="Y190" i="12"/>
  <c r="Q190" i="12"/>
  <c r="S190" i="12"/>
  <c r="W190" i="12"/>
  <c r="Q192" i="12"/>
  <c r="M197" i="12"/>
  <c r="O198" i="12"/>
  <c r="W201" i="12"/>
  <c r="O201" i="12"/>
  <c r="S201" i="12"/>
  <c r="Y201" i="12"/>
  <c r="M202" i="12"/>
  <c r="M205" i="12"/>
  <c r="M206" i="12"/>
  <c r="O212" i="12"/>
  <c r="O182" i="12"/>
  <c r="W185" i="12"/>
  <c r="O185" i="12"/>
  <c r="S185" i="12"/>
  <c r="Y185" i="12"/>
  <c r="M186" i="12"/>
  <c r="Q187" i="12"/>
  <c r="M189" i="12"/>
  <c r="M190" i="12"/>
  <c r="S192" i="12"/>
  <c r="S197" i="12"/>
  <c r="S198" i="12"/>
  <c r="S199" i="12"/>
  <c r="W199" i="12"/>
  <c r="M199" i="12"/>
  <c r="Y199" i="12"/>
  <c r="U200" i="12"/>
  <c r="M200" i="12"/>
  <c r="S200" i="12"/>
  <c r="Y200" i="12"/>
  <c r="M201" i="12"/>
  <c r="S202" i="12"/>
  <c r="U204" i="12"/>
  <c r="M204" i="12"/>
  <c r="W204" i="12"/>
  <c r="Y204" i="12"/>
  <c r="Q205" i="12"/>
  <c r="O206" i="12"/>
  <c r="S207" i="12"/>
  <c r="Q207" i="12"/>
  <c r="W207" i="12"/>
  <c r="S212" i="12"/>
  <c r="S182" i="12"/>
  <c r="S183" i="12"/>
  <c r="W183" i="12"/>
  <c r="M183" i="12"/>
  <c r="Y183" i="12"/>
  <c r="U184" i="12"/>
  <c r="M184" i="12"/>
  <c r="S184" i="12"/>
  <c r="Y184" i="12"/>
  <c r="M185" i="12"/>
  <c r="S186" i="12"/>
  <c r="U187" i="12"/>
  <c r="U188" i="12"/>
  <c r="M188" i="12"/>
  <c r="W188" i="12"/>
  <c r="Y188" i="12"/>
  <c r="Q189" i="12"/>
  <c r="O190" i="12"/>
  <c r="S191" i="12"/>
  <c r="Q191" i="12"/>
  <c r="W191" i="12"/>
  <c r="W192" i="12"/>
  <c r="U197" i="12"/>
  <c r="U198" i="12"/>
  <c r="O199" i="12"/>
  <c r="O200" i="12"/>
  <c r="Q201" i="12"/>
  <c r="U202" i="12"/>
  <c r="S203" i="12"/>
  <c r="Y203" i="12"/>
  <c r="O203" i="12"/>
  <c r="W203" i="12"/>
  <c r="O204" i="12"/>
  <c r="S205" i="12"/>
  <c r="U206" i="12"/>
  <c r="M207" i="12"/>
  <c r="Y207" i="12"/>
  <c r="W212" i="12"/>
  <c r="Y214" i="12"/>
  <c r="Q214" i="12"/>
  <c r="W214" i="12"/>
  <c r="M214" i="12"/>
  <c r="U179" i="12"/>
  <c r="Y194" i="12"/>
  <c r="Q194" i="12"/>
  <c r="U194" i="12"/>
  <c r="U195" i="12"/>
  <c r="Y210" i="12"/>
  <c r="Q210" i="12"/>
  <c r="U210" i="12"/>
  <c r="U211" i="12"/>
  <c r="O215" i="12" l="1"/>
  <c r="U215" i="12"/>
  <c r="U216" i="12" s="1"/>
  <c r="S215" i="12"/>
  <c r="S216" i="12" s="1"/>
  <c r="Y215" i="12"/>
  <c r="Y216" i="12" s="1"/>
  <c r="W215" i="12"/>
  <c r="W216" i="12" s="1"/>
  <c r="Q215" i="12"/>
  <c r="Q216" i="12" s="1"/>
  <c r="L163" i="12"/>
  <c r="M215" i="12"/>
  <c r="M216" i="12" s="1"/>
  <c r="O216" i="12" l="1"/>
  <c r="D711" i="3"/>
  <c r="C64" i="1"/>
  <c r="E64" i="1"/>
  <c r="F64" i="1"/>
  <c r="C65" i="1"/>
  <c r="E65" i="1"/>
  <c r="F65" i="1"/>
  <c r="C66" i="1"/>
  <c r="E66" i="1"/>
  <c r="F66" i="1"/>
  <c r="C67" i="1"/>
  <c r="E67" i="1"/>
  <c r="F67" i="1"/>
  <c r="E63" i="1"/>
  <c r="F63" i="1"/>
  <c r="C63" i="1"/>
  <c r="C59" i="1"/>
  <c r="E59" i="1"/>
  <c r="F59" i="1"/>
  <c r="C60" i="1"/>
  <c r="E60" i="1"/>
  <c r="F60" i="1"/>
  <c r="C61" i="1"/>
  <c r="E61" i="1"/>
  <c r="F61" i="1"/>
  <c r="C62" i="1"/>
  <c r="E62" i="1"/>
  <c r="F62" i="1"/>
  <c r="E58" i="1"/>
  <c r="F58" i="1"/>
  <c r="C58" i="1"/>
  <c r="C54" i="1"/>
  <c r="E54" i="1"/>
  <c r="F54" i="1"/>
  <c r="C55" i="1"/>
  <c r="E55" i="1"/>
  <c r="F55" i="1"/>
  <c r="C56" i="1"/>
  <c r="E56" i="1"/>
  <c r="F56" i="1"/>
  <c r="C57" i="1"/>
  <c r="E57" i="1"/>
  <c r="F57" i="1"/>
  <c r="E53" i="1"/>
  <c r="F53" i="1"/>
  <c r="C53" i="1"/>
  <c r="C49" i="1"/>
  <c r="E49" i="1"/>
  <c r="F49" i="1"/>
  <c r="C50" i="1"/>
  <c r="E50" i="1"/>
  <c r="F50" i="1"/>
  <c r="C51" i="1"/>
  <c r="E51" i="1"/>
  <c r="F51" i="1"/>
  <c r="C52" i="1"/>
  <c r="E52" i="1"/>
  <c r="F52" i="1"/>
  <c r="E48" i="1"/>
  <c r="F48" i="1"/>
  <c r="C48" i="1"/>
  <c r="C42" i="1"/>
  <c r="E42" i="1"/>
  <c r="F42" i="1"/>
  <c r="C43" i="1"/>
  <c r="E43" i="1"/>
  <c r="F43" i="1"/>
  <c r="C44" i="1"/>
  <c r="E44" i="1"/>
  <c r="F44" i="1"/>
  <c r="C45" i="1"/>
  <c r="E45" i="1"/>
  <c r="F45" i="1"/>
  <c r="E41" i="1"/>
  <c r="F41" i="1"/>
  <c r="C41" i="1"/>
  <c r="C37" i="1"/>
  <c r="E37" i="1"/>
  <c r="F37" i="1"/>
  <c r="C38" i="1"/>
  <c r="E38" i="1"/>
  <c r="F38" i="1"/>
  <c r="C39" i="1"/>
  <c r="E39" i="1"/>
  <c r="F39" i="1"/>
  <c r="C40" i="1"/>
  <c r="E40" i="1"/>
  <c r="F40" i="1"/>
  <c r="E36" i="1"/>
  <c r="F36" i="1"/>
  <c r="C36" i="1"/>
  <c r="C32" i="1"/>
  <c r="E32" i="1"/>
  <c r="F32" i="1"/>
  <c r="C33" i="1"/>
  <c r="E33" i="1"/>
  <c r="F33" i="1"/>
  <c r="C34" i="1"/>
  <c r="E34" i="1"/>
  <c r="F34" i="1"/>
  <c r="C35" i="1"/>
  <c r="E35" i="1"/>
  <c r="F35" i="1"/>
  <c r="E31" i="1"/>
  <c r="F31" i="1"/>
  <c r="C31" i="1"/>
  <c r="C27" i="1"/>
  <c r="E27" i="1"/>
  <c r="F27" i="1"/>
  <c r="C28" i="1"/>
  <c r="E28" i="1"/>
  <c r="F28" i="1"/>
  <c r="C29" i="1"/>
  <c r="E29" i="1"/>
  <c r="F29" i="1"/>
  <c r="C30" i="1"/>
  <c r="E30" i="1"/>
  <c r="F30" i="1"/>
  <c r="E26" i="1"/>
  <c r="F26" i="1"/>
  <c r="C26" i="1"/>
  <c r="C22" i="1"/>
  <c r="E22" i="1"/>
  <c r="F22" i="1"/>
  <c r="C23" i="1"/>
  <c r="E23" i="1"/>
  <c r="F23" i="1"/>
  <c r="C24" i="1"/>
  <c r="E24" i="1"/>
  <c r="F24" i="1"/>
  <c r="C25" i="1"/>
  <c r="E25" i="1"/>
  <c r="F25" i="1"/>
  <c r="E21" i="1"/>
  <c r="F21" i="1"/>
  <c r="C21" i="1"/>
  <c r="E17" i="1"/>
  <c r="F17" i="1"/>
  <c r="C18" i="1"/>
  <c r="E18" i="1"/>
  <c r="F18" i="1"/>
  <c r="C19" i="1"/>
  <c r="E19" i="1"/>
  <c r="F19" i="1"/>
  <c r="C20" i="1"/>
  <c r="E20" i="1"/>
  <c r="F20" i="1"/>
  <c r="D16" i="1"/>
  <c r="E16" i="1"/>
  <c r="F16" i="1"/>
  <c r="C16" i="1"/>
  <c r="I185" i="2" l="1"/>
  <c r="E185" i="2" s="1"/>
  <c r="J185" i="2"/>
  <c r="K185" i="2"/>
  <c r="H185" i="2"/>
  <c r="I182" i="2"/>
  <c r="E182" i="2" s="1"/>
  <c r="J182" i="2"/>
  <c r="K182" i="2"/>
  <c r="H182" i="2"/>
  <c r="I179" i="2"/>
  <c r="E179" i="2" s="1"/>
  <c r="J179" i="2"/>
  <c r="K179" i="2"/>
  <c r="H179" i="2"/>
  <c r="H178" i="2"/>
  <c r="D178" i="2" s="1"/>
  <c r="I176" i="2"/>
  <c r="E176" i="2" s="1"/>
  <c r="J176" i="2"/>
  <c r="K176" i="2"/>
  <c r="G176" i="2" s="1"/>
  <c r="H176" i="2"/>
  <c r="I173" i="2"/>
  <c r="E173" i="2" s="1"/>
  <c r="J173" i="2"/>
  <c r="K173" i="2"/>
  <c r="H173" i="2"/>
  <c r="I169" i="2"/>
  <c r="E169" i="2" s="1"/>
  <c r="J169" i="2"/>
  <c r="K169" i="2"/>
  <c r="H169" i="2"/>
  <c r="H168" i="2"/>
  <c r="D168" i="2" s="1"/>
  <c r="I166" i="2"/>
  <c r="E166" i="2" s="1"/>
  <c r="J166" i="2"/>
  <c r="K166" i="2"/>
  <c r="H166" i="2"/>
  <c r="I163" i="2"/>
  <c r="E163" i="2" s="1"/>
  <c r="J163" i="2"/>
  <c r="K163" i="2"/>
  <c r="H163" i="2"/>
  <c r="H162" i="2"/>
  <c r="D162" i="2" s="1"/>
  <c r="I160" i="2"/>
  <c r="E160" i="2" s="1"/>
  <c r="J160" i="2"/>
  <c r="K160" i="2"/>
  <c r="H160" i="2"/>
  <c r="I157" i="2"/>
  <c r="E157" i="2" s="1"/>
  <c r="J157" i="2"/>
  <c r="K157" i="2"/>
  <c r="H157" i="2"/>
  <c r="H156" i="2"/>
  <c r="D156" i="2" s="1"/>
  <c r="I153" i="2"/>
  <c r="E153" i="2" s="1"/>
  <c r="J153" i="2"/>
  <c r="K153" i="2"/>
  <c r="H153" i="2"/>
  <c r="I150" i="2"/>
  <c r="E150" i="2" s="1"/>
  <c r="J150" i="2"/>
  <c r="K150" i="2"/>
  <c r="H150" i="2"/>
  <c r="H149" i="2"/>
  <c r="D149" i="2" s="1"/>
  <c r="I147" i="2"/>
  <c r="E147" i="2" s="1"/>
  <c r="J147" i="2"/>
  <c r="K147" i="2"/>
  <c r="H147" i="2"/>
  <c r="I144" i="2"/>
  <c r="E144" i="2" s="1"/>
  <c r="J144" i="2"/>
  <c r="K144" i="2"/>
  <c r="H144" i="2"/>
  <c r="J143" i="2"/>
  <c r="F143" i="2" s="1"/>
  <c r="I141" i="2"/>
  <c r="E141" i="2" s="1"/>
  <c r="J141" i="2"/>
  <c r="K141" i="2"/>
  <c r="H141" i="2"/>
  <c r="H140" i="2"/>
  <c r="D140" i="2" s="1"/>
  <c r="I137" i="2"/>
  <c r="E137" i="2" s="1"/>
  <c r="J137" i="2"/>
  <c r="K137" i="2"/>
  <c r="H137" i="2"/>
  <c r="I134" i="2"/>
  <c r="E134" i="2" s="1"/>
  <c r="J134" i="2"/>
  <c r="K134" i="2"/>
  <c r="H134" i="2"/>
  <c r="I131" i="2"/>
  <c r="E131" i="2" s="1"/>
  <c r="J131" i="2"/>
  <c r="K131" i="2"/>
  <c r="H131" i="2"/>
  <c r="D131" i="2" s="1"/>
  <c r="I128" i="2"/>
  <c r="E128" i="2" s="1"/>
  <c r="J128" i="2"/>
  <c r="K128" i="2"/>
  <c r="H128" i="2"/>
  <c r="H127" i="2"/>
  <c r="D127" i="2" s="1"/>
  <c r="I125" i="2"/>
  <c r="E125" i="2" s="1"/>
  <c r="J125" i="2"/>
  <c r="K125" i="2"/>
  <c r="H125" i="2"/>
  <c r="H124" i="2"/>
  <c r="D124" i="2" s="1"/>
  <c r="I121" i="2"/>
  <c r="E121" i="2" s="1"/>
  <c r="J121" i="2"/>
  <c r="K121" i="2"/>
  <c r="H121" i="2"/>
  <c r="I118" i="2"/>
  <c r="E118" i="2" s="1"/>
  <c r="J118" i="2"/>
  <c r="K118" i="2"/>
  <c r="H118" i="2"/>
  <c r="H117" i="2"/>
  <c r="D117" i="2" s="1"/>
  <c r="I115" i="2"/>
  <c r="E115" i="2" s="1"/>
  <c r="J115" i="2"/>
  <c r="K115" i="2"/>
  <c r="H115" i="2"/>
  <c r="J114" i="2"/>
  <c r="F114" i="2" s="1"/>
  <c r="I112" i="2"/>
  <c r="E112" i="2" s="1"/>
  <c r="J112" i="2"/>
  <c r="K112" i="2"/>
  <c r="H112" i="2"/>
  <c r="H111" i="2"/>
  <c r="D111" i="2" s="1"/>
  <c r="I109" i="2"/>
  <c r="E109" i="2" s="1"/>
  <c r="J109" i="2"/>
  <c r="K109" i="2"/>
  <c r="H109" i="2"/>
  <c r="H108" i="2"/>
  <c r="D108" i="2" s="1"/>
  <c r="I105" i="2"/>
  <c r="E105" i="2" s="1"/>
  <c r="J105" i="2"/>
  <c r="K105" i="2"/>
  <c r="H105" i="2"/>
  <c r="I102" i="2"/>
  <c r="E102" i="2" s="1"/>
  <c r="J102" i="2"/>
  <c r="K102" i="2"/>
  <c r="H102" i="2"/>
  <c r="H101" i="2"/>
  <c r="D101" i="2" s="1"/>
  <c r="I99" i="2"/>
  <c r="E99" i="2" s="1"/>
  <c r="J99" i="2"/>
  <c r="K99" i="2"/>
  <c r="H99" i="2"/>
  <c r="I96" i="2"/>
  <c r="E96" i="2" s="1"/>
  <c r="J96" i="2"/>
  <c r="K96" i="2"/>
  <c r="H96" i="2"/>
  <c r="H95" i="2"/>
  <c r="D95" i="2" s="1"/>
  <c r="I93" i="2"/>
  <c r="E93" i="2" s="1"/>
  <c r="J93" i="2"/>
  <c r="K93" i="2"/>
  <c r="H93" i="2"/>
  <c r="I89" i="2"/>
  <c r="E89" i="2" s="1"/>
  <c r="J89" i="2"/>
  <c r="K89" i="2"/>
  <c r="H89" i="2"/>
  <c r="H88" i="2"/>
  <c r="D88" i="2" s="1"/>
  <c r="I86" i="2"/>
  <c r="E86" i="2" s="1"/>
  <c r="J86" i="2"/>
  <c r="K86" i="2"/>
  <c r="H86" i="2"/>
  <c r="H85" i="2"/>
  <c r="D85" i="2" s="1"/>
  <c r="I83" i="2"/>
  <c r="E83" i="2" s="1"/>
  <c r="J83" i="2"/>
  <c r="K83" i="2"/>
  <c r="H83" i="2"/>
  <c r="H82" i="2"/>
  <c r="D82" i="2" s="1"/>
  <c r="I80" i="2"/>
  <c r="E80" i="2" s="1"/>
  <c r="J80" i="2"/>
  <c r="K80" i="2"/>
  <c r="H80" i="2"/>
  <c r="I77" i="2"/>
  <c r="E77" i="2" s="1"/>
  <c r="J77" i="2"/>
  <c r="K77" i="2"/>
  <c r="H77" i="2"/>
  <c r="K76" i="2"/>
  <c r="G76" i="2" s="1"/>
  <c r="I73" i="2"/>
  <c r="E73" i="2" s="1"/>
  <c r="J73" i="2"/>
  <c r="K73" i="2"/>
  <c r="H73" i="2"/>
  <c r="H72" i="2"/>
  <c r="D72" i="2" s="1"/>
  <c r="I70" i="2"/>
  <c r="E70" i="2" s="1"/>
  <c r="J70" i="2"/>
  <c r="K70" i="2"/>
  <c r="H70" i="2"/>
  <c r="I67" i="2"/>
  <c r="E67" i="2" s="1"/>
  <c r="J67" i="2"/>
  <c r="K67" i="2"/>
  <c r="H67" i="2"/>
  <c r="I64" i="2"/>
  <c r="E64" i="2" s="1"/>
  <c r="J64" i="2"/>
  <c r="K64" i="2"/>
  <c r="H64" i="2"/>
  <c r="H63" i="2"/>
  <c r="D63" i="2" s="1"/>
  <c r="I61" i="2"/>
  <c r="E61" i="2" s="1"/>
  <c r="J61" i="2"/>
  <c r="K61" i="2"/>
  <c r="H61" i="2"/>
  <c r="H60" i="2"/>
  <c r="D60" i="2" s="1"/>
  <c r="K57" i="2"/>
  <c r="I57" i="2"/>
  <c r="E57" i="2" s="1"/>
  <c r="J57" i="2"/>
  <c r="H57" i="2"/>
  <c r="H56" i="2"/>
  <c r="D56" i="2" s="1"/>
  <c r="I54" i="2"/>
  <c r="E54" i="2" s="1"/>
  <c r="J54" i="2"/>
  <c r="K54" i="2"/>
  <c r="H54" i="2"/>
  <c r="I51" i="2"/>
  <c r="E51" i="2" s="1"/>
  <c r="J51" i="2"/>
  <c r="K51" i="2"/>
  <c r="H51" i="2"/>
  <c r="H50" i="2"/>
  <c r="D50" i="2" s="1"/>
  <c r="I48" i="2"/>
  <c r="E48" i="2" s="1"/>
  <c r="J48" i="2"/>
  <c r="K48" i="2"/>
  <c r="H48" i="2"/>
  <c r="I45" i="2"/>
  <c r="E45" i="2" s="1"/>
  <c r="J45" i="2"/>
  <c r="K45" i="2"/>
  <c r="H45" i="2"/>
  <c r="G141" i="2"/>
  <c r="B184" i="2"/>
  <c r="B181" i="2"/>
  <c r="B178" i="2"/>
  <c r="B175" i="2"/>
  <c r="B172" i="2"/>
  <c r="B168" i="2"/>
  <c r="B165" i="2"/>
  <c r="B162" i="2"/>
  <c r="B159" i="2"/>
  <c r="B156" i="2"/>
  <c r="B152" i="2"/>
  <c r="B149" i="2"/>
  <c r="B146" i="2"/>
  <c r="B143" i="2"/>
  <c r="B140" i="2"/>
  <c r="B136" i="2"/>
  <c r="B133" i="2"/>
  <c r="B130" i="2"/>
  <c r="B127" i="2"/>
  <c r="B124" i="2"/>
  <c r="B120" i="2"/>
  <c r="B117" i="2"/>
  <c r="B114" i="2"/>
  <c r="B111" i="2"/>
  <c r="B108" i="2"/>
  <c r="B104" i="2"/>
  <c r="B101" i="2"/>
  <c r="B98" i="2"/>
  <c r="B95" i="2"/>
  <c r="B92" i="2"/>
  <c r="B88" i="2"/>
  <c r="B85" i="2"/>
  <c r="B82" i="2"/>
  <c r="B79" i="2"/>
  <c r="B76" i="2"/>
  <c r="B72" i="2"/>
  <c r="B69" i="2"/>
  <c r="B66" i="2"/>
  <c r="B63" i="2"/>
  <c r="B60" i="2"/>
  <c r="B56" i="2"/>
  <c r="B53" i="2"/>
  <c r="B50" i="2"/>
  <c r="B47" i="2"/>
  <c r="B44" i="2"/>
  <c r="I41" i="2"/>
  <c r="E41" i="2" s="1"/>
  <c r="J41" i="2"/>
  <c r="K41" i="2"/>
  <c r="H41" i="2"/>
  <c r="H40" i="2"/>
  <c r="D40" i="2" s="1"/>
  <c r="I38" i="2"/>
  <c r="E38" i="2" s="1"/>
  <c r="J38" i="2"/>
  <c r="K38" i="2"/>
  <c r="H38" i="2"/>
  <c r="H37" i="2"/>
  <c r="D37" i="2" s="1"/>
  <c r="I35" i="2"/>
  <c r="E35" i="2" s="1"/>
  <c r="J35" i="2"/>
  <c r="K35" i="2"/>
  <c r="G35" i="2" s="1"/>
  <c r="H35" i="2"/>
  <c r="I32" i="2"/>
  <c r="E32" i="2" s="1"/>
  <c r="J32" i="2"/>
  <c r="F32" i="2" s="1"/>
  <c r="K32" i="2"/>
  <c r="H32" i="2"/>
  <c r="D32" i="2" s="1"/>
  <c r="H31" i="2"/>
  <c r="D31" i="2" s="1"/>
  <c r="I29" i="2"/>
  <c r="E29" i="2" s="1"/>
  <c r="J29" i="2"/>
  <c r="F29" i="2" s="1"/>
  <c r="K29" i="2"/>
  <c r="H29" i="2"/>
  <c r="D29" i="2" s="1"/>
  <c r="A172" i="2"/>
  <c r="A156" i="2"/>
  <c r="A140" i="2"/>
  <c r="A124" i="2"/>
  <c r="A108" i="2"/>
  <c r="A92" i="2"/>
  <c r="A76" i="2"/>
  <c r="A60" i="2"/>
  <c r="A44" i="2"/>
  <c r="B40" i="2"/>
  <c r="B37" i="2"/>
  <c r="B34" i="2"/>
  <c r="B31" i="2"/>
  <c r="B28" i="2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H10" i="5"/>
  <c r="I10" i="5"/>
  <c r="J10" i="5"/>
  <c r="G10" i="5"/>
  <c r="F11" i="5"/>
  <c r="E13" i="5"/>
  <c r="E14" i="5"/>
  <c r="F19" i="5"/>
  <c r="N19" i="5" s="1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F36" i="5"/>
  <c r="C37" i="5"/>
  <c r="K37" i="5" s="1"/>
  <c r="F37" i="5"/>
  <c r="C38" i="5"/>
  <c r="F38" i="5"/>
  <c r="C39" i="5"/>
  <c r="F39" i="5"/>
  <c r="C40" i="5"/>
  <c r="C41" i="5"/>
  <c r="F41" i="5"/>
  <c r="C42" i="5"/>
  <c r="F42" i="5"/>
  <c r="C43" i="5"/>
  <c r="F43" i="5"/>
  <c r="C44" i="5"/>
  <c r="F44" i="5"/>
  <c r="C45" i="5"/>
  <c r="C46" i="5"/>
  <c r="F46" i="5"/>
  <c r="C47" i="5"/>
  <c r="F47" i="5"/>
  <c r="C48" i="5"/>
  <c r="F48" i="5"/>
  <c r="C49" i="5"/>
  <c r="F49" i="5"/>
  <c r="C50" i="5"/>
  <c r="K50" i="5" s="1"/>
  <c r="C51" i="5"/>
  <c r="F51" i="5"/>
  <c r="C52" i="5"/>
  <c r="F52" i="5"/>
  <c r="C53" i="5"/>
  <c r="F53" i="5"/>
  <c r="C54" i="5"/>
  <c r="F54" i="5"/>
  <c r="C55" i="5"/>
  <c r="C56" i="5"/>
  <c r="F56" i="5"/>
  <c r="C57" i="5"/>
  <c r="K57" i="5" s="1"/>
  <c r="F57" i="5"/>
  <c r="C58" i="5"/>
  <c r="F58" i="5"/>
  <c r="C59" i="5"/>
  <c r="F59" i="5"/>
  <c r="D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55" i="5"/>
  <c r="A50" i="5"/>
  <c r="A45" i="5"/>
  <c r="A40" i="5"/>
  <c r="A35" i="5"/>
  <c r="A30" i="5"/>
  <c r="A25" i="5"/>
  <c r="A20" i="5"/>
  <c r="A15" i="5"/>
  <c r="A18" i="2"/>
  <c r="A17" i="2"/>
  <c r="A16" i="2"/>
  <c r="A15" i="2"/>
  <c r="A14" i="2"/>
  <c r="A13" i="2"/>
  <c r="A12" i="2"/>
  <c r="A11" i="2"/>
  <c r="A10" i="2"/>
  <c r="A633" i="3"/>
  <c r="G698" i="3"/>
  <c r="H698" i="3" s="1"/>
  <c r="H697" i="3" s="1"/>
  <c r="D697" i="3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D689" i="3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D679" i="3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G669" i="3"/>
  <c r="H669" i="3" s="1"/>
  <c r="D668" i="3"/>
  <c r="G667" i="3"/>
  <c r="H667" i="3" s="1"/>
  <c r="G666" i="3"/>
  <c r="H666" i="3" s="1"/>
  <c r="D665" i="3"/>
  <c r="G664" i="3"/>
  <c r="H664" i="3" s="1"/>
  <c r="G663" i="3"/>
  <c r="H663" i="3" s="1"/>
  <c r="G662" i="3"/>
  <c r="H662" i="3" s="1"/>
  <c r="G661" i="3"/>
  <c r="H661" i="3" s="1"/>
  <c r="D660" i="3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D639" i="3"/>
  <c r="G638" i="3"/>
  <c r="H638" i="3" s="1"/>
  <c r="G637" i="3"/>
  <c r="H637" i="3" s="1"/>
  <c r="G636" i="3"/>
  <c r="H636" i="3" s="1"/>
  <c r="G635" i="3"/>
  <c r="A564" i="3"/>
  <c r="G629" i="3"/>
  <c r="G628" i="3" s="1"/>
  <c r="D628" i="3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D620" i="3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D610" i="3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D599" i="3"/>
  <c r="G598" i="3"/>
  <c r="H598" i="3" s="1"/>
  <c r="G597" i="3"/>
  <c r="G596" i="3" s="1"/>
  <c r="D596" i="3"/>
  <c r="G595" i="3"/>
  <c r="H595" i="3" s="1"/>
  <c r="G594" i="3"/>
  <c r="H594" i="3" s="1"/>
  <c r="G593" i="3"/>
  <c r="H593" i="3" s="1"/>
  <c r="G592" i="3"/>
  <c r="D591" i="3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G572" i="3"/>
  <c r="H572" i="3" s="1"/>
  <c r="G571" i="3"/>
  <c r="H571" i="3" s="1"/>
  <c r="D570" i="3"/>
  <c r="G569" i="3"/>
  <c r="H569" i="3" s="1"/>
  <c r="G568" i="3"/>
  <c r="H568" i="3" s="1"/>
  <c r="G567" i="3"/>
  <c r="G566" i="3"/>
  <c r="A495" i="3"/>
  <c r="G560" i="3"/>
  <c r="G559" i="3" s="1"/>
  <c r="D559" i="3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D551" i="3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D541" i="3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D530" i="3"/>
  <c r="G529" i="3"/>
  <c r="G528" i="3"/>
  <c r="H528" i="3" s="1"/>
  <c r="D527" i="3"/>
  <c r="G526" i="3"/>
  <c r="H526" i="3" s="1"/>
  <c r="G525" i="3"/>
  <c r="H525" i="3" s="1"/>
  <c r="G524" i="3"/>
  <c r="H524" i="3" s="1"/>
  <c r="G523" i="3"/>
  <c r="D522" i="3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D501" i="3"/>
  <c r="G500" i="3"/>
  <c r="H500" i="3" s="1"/>
  <c r="G499" i="3"/>
  <c r="H499" i="3" s="1"/>
  <c r="G498" i="3"/>
  <c r="H498" i="3" s="1"/>
  <c r="G497" i="3"/>
  <c r="A426" i="3"/>
  <c r="G491" i="3"/>
  <c r="H491" i="3" s="1"/>
  <c r="H490" i="3" s="1"/>
  <c r="D490" i="3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D482" i="3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D472" i="3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D458" i="3"/>
  <c r="G457" i="3"/>
  <c r="H457" i="3" s="1"/>
  <c r="G456" i="3"/>
  <c r="H456" i="3" s="1"/>
  <c r="G455" i="3"/>
  <c r="H455" i="3" s="1"/>
  <c r="G454" i="3"/>
  <c r="D453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D432" i="3"/>
  <c r="G431" i="3"/>
  <c r="H431" i="3" s="1"/>
  <c r="G430" i="3"/>
  <c r="H430" i="3" s="1"/>
  <c r="G429" i="3"/>
  <c r="H429" i="3" s="1"/>
  <c r="G428" i="3"/>
  <c r="A357" i="3"/>
  <c r="G422" i="3"/>
  <c r="G421" i="3" s="1"/>
  <c r="D421" i="3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D413" i="3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D403" i="3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D392" i="3"/>
  <c r="G391" i="3"/>
  <c r="H391" i="3" s="1"/>
  <c r="G390" i="3"/>
  <c r="D389" i="3"/>
  <c r="G388" i="3"/>
  <c r="H388" i="3" s="1"/>
  <c r="G387" i="3"/>
  <c r="H387" i="3" s="1"/>
  <c r="G386" i="3"/>
  <c r="H386" i="3" s="1"/>
  <c r="G385" i="3"/>
  <c r="D384" i="3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D363" i="3"/>
  <c r="G362" i="3"/>
  <c r="H362" i="3" s="1"/>
  <c r="G361" i="3"/>
  <c r="H361" i="3" s="1"/>
  <c r="G360" i="3"/>
  <c r="H360" i="3" s="1"/>
  <c r="G359" i="3"/>
  <c r="A288" i="3"/>
  <c r="A219" i="3"/>
  <c r="A150" i="3"/>
  <c r="A81" i="3"/>
  <c r="G353" i="3"/>
  <c r="D352" i="3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D344" i="3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D334" i="3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D323" i="3"/>
  <c r="G322" i="3"/>
  <c r="H322" i="3" s="1"/>
  <c r="G321" i="3"/>
  <c r="D320" i="3"/>
  <c r="G319" i="3"/>
  <c r="H319" i="3" s="1"/>
  <c r="G318" i="3"/>
  <c r="H318" i="3" s="1"/>
  <c r="G317" i="3"/>
  <c r="H317" i="3" s="1"/>
  <c r="G316" i="3"/>
  <c r="D315" i="3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D294" i="3"/>
  <c r="G293" i="3"/>
  <c r="H293" i="3" s="1"/>
  <c r="G292" i="3"/>
  <c r="H292" i="3" s="1"/>
  <c r="G291" i="3"/>
  <c r="H291" i="3" s="1"/>
  <c r="G290" i="3"/>
  <c r="G284" i="3"/>
  <c r="H284" i="3" s="1"/>
  <c r="H283" i="3" s="1"/>
  <c r="D283" i="3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D275" i="3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D265" i="3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D254" i="3"/>
  <c r="G253" i="3"/>
  <c r="H253" i="3" s="1"/>
  <c r="G252" i="3"/>
  <c r="H252" i="3" s="1"/>
  <c r="D251" i="3"/>
  <c r="G250" i="3"/>
  <c r="H250" i="3" s="1"/>
  <c r="G249" i="3"/>
  <c r="H249" i="3" s="1"/>
  <c r="G248" i="3"/>
  <c r="H248" i="3" s="1"/>
  <c r="G247" i="3"/>
  <c r="D246" i="3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D225" i="3"/>
  <c r="G224" i="3"/>
  <c r="H224" i="3" s="1"/>
  <c r="G223" i="3"/>
  <c r="H223" i="3" s="1"/>
  <c r="G222" i="3"/>
  <c r="H222" i="3" s="1"/>
  <c r="G221" i="3"/>
  <c r="G215" i="3"/>
  <c r="H215" i="3" s="1"/>
  <c r="H214" i="3" s="1"/>
  <c r="D214" i="3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D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D196" i="3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D185" i="3"/>
  <c r="G184" i="3"/>
  <c r="H184" i="3" s="1"/>
  <c r="G183" i="3"/>
  <c r="H183" i="3" s="1"/>
  <c r="D182" i="3"/>
  <c r="G181" i="3"/>
  <c r="H181" i="3" s="1"/>
  <c r="G180" i="3"/>
  <c r="H180" i="3" s="1"/>
  <c r="G179" i="3"/>
  <c r="H179" i="3" s="1"/>
  <c r="G178" i="3"/>
  <c r="D177" i="3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D156" i="3"/>
  <c r="G155" i="3"/>
  <c r="H155" i="3" s="1"/>
  <c r="G154" i="3"/>
  <c r="H154" i="3" s="1"/>
  <c r="G153" i="3"/>
  <c r="H153" i="3" s="1"/>
  <c r="G152" i="3"/>
  <c r="G146" i="3"/>
  <c r="H146" i="3" s="1"/>
  <c r="H145" i="3" s="1"/>
  <c r="D145" i="3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D137" i="3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D127" i="3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D116" i="3"/>
  <c r="G115" i="3"/>
  <c r="H115" i="3" s="1"/>
  <c r="G114" i="3"/>
  <c r="H114" i="3" s="1"/>
  <c r="D113" i="3"/>
  <c r="G112" i="3"/>
  <c r="H112" i="3" s="1"/>
  <c r="G111" i="3"/>
  <c r="H111" i="3" s="1"/>
  <c r="G110" i="3"/>
  <c r="H110" i="3" s="1"/>
  <c r="G109" i="3"/>
  <c r="D108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D87" i="3"/>
  <c r="G86" i="3"/>
  <c r="H86" i="3" s="1"/>
  <c r="G85" i="3"/>
  <c r="H85" i="3" s="1"/>
  <c r="G84" i="3"/>
  <c r="H84" i="3" s="1"/>
  <c r="G83" i="3"/>
  <c r="G77" i="3"/>
  <c r="H77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" i="1"/>
  <c r="A63" i="1"/>
  <c r="A58" i="1"/>
  <c r="A53" i="1"/>
  <c r="A48" i="1"/>
  <c r="A41" i="1"/>
  <c r="A36" i="1"/>
  <c r="A31" i="1"/>
  <c r="A26" i="1"/>
  <c r="A21" i="1"/>
  <c r="H175" i="2"/>
  <c r="D175" i="2" s="1"/>
  <c r="K175" i="2"/>
  <c r="G175" i="2" s="1"/>
  <c r="K178" i="2"/>
  <c r="G178" i="2" s="1"/>
  <c r="H181" i="2"/>
  <c r="D181" i="2" s="1"/>
  <c r="K181" i="2"/>
  <c r="G181" i="2" s="1"/>
  <c r="H184" i="2"/>
  <c r="D184" i="2" s="1"/>
  <c r="K184" i="2"/>
  <c r="G184" i="2" s="1"/>
  <c r="E55" i="5"/>
  <c r="H172" i="2"/>
  <c r="D172" i="2" s="1"/>
  <c r="H159" i="2"/>
  <c r="D159" i="2" s="1"/>
  <c r="K159" i="2"/>
  <c r="G159" i="2" s="1"/>
  <c r="K162" i="2"/>
  <c r="G162" i="2" s="1"/>
  <c r="H165" i="2"/>
  <c r="D165" i="2" s="1"/>
  <c r="E53" i="5"/>
  <c r="K165" i="2"/>
  <c r="G165" i="2" s="1"/>
  <c r="K168" i="2"/>
  <c r="G168" i="2" s="1"/>
  <c r="H143" i="2"/>
  <c r="D143" i="2" s="1"/>
  <c r="E46" i="5"/>
  <c r="K143" i="2"/>
  <c r="G143" i="2" s="1"/>
  <c r="H146" i="2"/>
  <c r="D146" i="2" s="1"/>
  <c r="K146" i="2"/>
  <c r="G146" i="2" s="1"/>
  <c r="K149" i="2"/>
  <c r="G149" i="2" s="1"/>
  <c r="H152" i="2"/>
  <c r="D152" i="2" s="1"/>
  <c r="K152" i="2"/>
  <c r="G152" i="2" s="1"/>
  <c r="K127" i="2"/>
  <c r="G127" i="2" s="1"/>
  <c r="H130" i="2"/>
  <c r="D130" i="2" s="1"/>
  <c r="K130" i="2"/>
  <c r="G130" i="2" s="1"/>
  <c r="H133" i="2"/>
  <c r="D133" i="2" s="1"/>
  <c r="K133" i="2"/>
  <c r="G133" i="2" s="1"/>
  <c r="H136" i="2"/>
  <c r="D136" i="2" s="1"/>
  <c r="K136" i="2"/>
  <c r="G136" i="2" s="1"/>
  <c r="K111" i="2"/>
  <c r="G111" i="2" s="1"/>
  <c r="H114" i="2"/>
  <c r="D114" i="2" s="1"/>
  <c r="E37" i="5"/>
  <c r="K114" i="2"/>
  <c r="G114" i="2" s="1"/>
  <c r="K117" i="2"/>
  <c r="G117" i="2" s="1"/>
  <c r="H120" i="2"/>
  <c r="D120" i="2" s="1"/>
  <c r="E39" i="5"/>
  <c r="K120" i="2"/>
  <c r="G120" i="2" s="1"/>
  <c r="V63" i="7"/>
  <c r="Q63" i="7"/>
  <c r="V62" i="7"/>
  <c r="Q62" i="7"/>
  <c r="V61" i="7"/>
  <c r="Q61" i="7"/>
  <c r="V60" i="7"/>
  <c r="Q60" i="7"/>
  <c r="V59" i="7"/>
  <c r="Q59" i="7"/>
  <c r="P59" i="7"/>
  <c r="V58" i="7"/>
  <c r="Q58" i="7"/>
  <c r="V57" i="7"/>
  <c r="Q57" i="7"/>
  <c r="V56" i="7"/>
  <c r="Q56" i="7"/>
  <c r="V55" i="7"/>
  <c r="Q55" i="7"/>
  <c r="V54" i="7"/>
  <c r="Q54" i="7"/>
  <c r="P54" i="7"/>
  <c r="V53" i="7"/>
  <c r="Q53" i="7"/>
  <c r="V52" i="7"/>
  <c r="Q52" i="7"/>
  <c r="V51" i="7"/>
  <c r="Q51" i="7"/>
  <c r="V50" i="7"/>
  <c r="Q50" i="7"/>
  <c r="V49" i="7"/>
  <c r="Q49" i="7"/>
  <c r="P49" i="7"/>
  <c r="V48" i="7"/>
  <c r="Q48" i="7"/>
  <c r="V47" i="7"/>
  <c r="Q47" i="7"/>
  <c r="V46" i="7"/>
  <c r="Q46" i="7"/>
  <c r="V45" i="7"/>
  <c r="Q45" i="7"/>
  <c r="V44" i="7"/>
  <c r="Q44" i="7"/>
  <c r="P44" i="7"/>
  <c r="V41" i="7"/>
  <c r="Q41" i="7"/>
  <c r="V40" i="7"/>
  <c r="Q40" i="7"/>
  <c r="V39" i="7"/>
  <c r="Q39" i="7"/>
  <c r="V38" i="7"/>
  <c r="Q38" i="7"/>
  <c r="V37" i="7"/>
  <c r="Q37" i="7"/>
  <c r="P37" i="7"/>
  <c r="V36" i="7"/>
  <c r="Q36" i="7"/>
  <c r="V35" i="7"/>
  <c r="Q35" i="7"/>
  <c r="V34" i="7"/>
  <c r="Q34" i="7"/>
  <c r="V33" i="7"/>
  <c r="Q33" i="7"/>
  <c r="V32" i="7"/>
  <c r="Q32" i="7"/>
  <c r="P32" i="7"/>
  <c r="V31" i="7"/>
  <c r="Q31" i="7"/>
  <c r="V30" i="7"/>
  <c r="Q30" i="7"/>
  <c r="V29" i="7"/>
  <c r="Q29" i="7"/>
  <c r="V28" i="7"/>
  <c r="Q28" i="7"/>
  <c r="V27" i="7"/>
  <c r="Q27" i="7"/>
  <c r="P27" i="7"/>
  <c r="V26" i="7"/>
  <c r="Q26" i="7"/>
  <c r="V25" i="7"/>
  <c r="Q25" i="7"/>
  <c r="V24" i="7"/>
  <c r="Q24" i="7"/>
  <c r="V23" i="7"/>
  <c r="Q23" i="7"/>
  <c r="V22" i="7"/>
  <c r="Q22" i="7"/>
  <c r="P22" i="7"/>
  <c r="V21" i="7"/>
  <c r="Q21" i="7"/>
  <c r="V20" i="7"/>
  <c r="Q20" i="7"/>
  <c r="V19" i="7"/>
  <c r="Q19" i="7"/>
  <c r="V18" i="7"/>
  <c r="Q18" i="7"/>
  <c r="V17" i="7"/>
  <c r="Q17" i="7"/>
  <c r="P17" i="7"/>
  <c r="H98" i="2"/>
  <c r="D98" i="2" s="1"/>
  <c r="F32" i="5"/>
  <c r="N32" i="5" s="1"/>
  <c r="H104" i="2"/>
  <c r="D104" i="2" s="1"/>
  <c r="F34" i="5"/>
  <c r="J92" i="2"/>
  <c r="F92" i="2" s="1"/>
  <c r="H92" i="2"/>
  <c r="D92" i="2" s="1"/>
  <c r="H79" i="2"/>
  <c r="D79" i="2" s="1"/>
  <c r="J76" i="2"/>
  <c r="F76" i="2" s="1"/>
  <c r="F25" i="5"/>
  <c r="H76" i="2"/>
  <c r="D76" i="2" s="1"/>
  <c r="H66" i="2"/>
  <c r="D66" i="2" s="1"/>
  <c r="H69" i="2"/>
  <c r="D69" i="2" s="1"/>
  <c r="J60" i="2"/>
  <c r="F60" i="2" s="1"/>
  <c r="C20" i="5"/>
  <c r="C16" i="5"/>
  <c r="F16" i="5"/>
  <c r="C17" i="5"/>
  <c r="J50" i="2"/>
  <c r="F50" i="2" s="1"/>
  <c r="J53" i="2"/>
  <c r="F53" i="2" s="1"/>
  <c r="K53" i="2"/>
  <c r="G53" i="2" s="1"/>
  <c r="C19" i="5"/>
  <c r="K56" i="2"/>
  <c r="G56" i="2" s="1"/>
  <c r="J44" i="2"/>
  <c r="F44" i="2" s="1"/>
  <c r="K44" i="2"/>
  <c r="G44" i="2" s="1"/>
  <c r="C15" i="5"/>
  <c r="C11" i="5"/>
  <c r="K31" i="2"/>
  <c r="G31" i="2" s="1"/>
  <c r="C12" i="5"/>
  <c r="F12" i="5"/>
  <c r="C13" i="5"/>
  <c r="J37" i="2"/>
  <c r="F37" i="2" s="1"/>
  <c r="C14" i="5"/>
  <c r="J40" i="2"/>
  <c r="F40" i="2" s="1"/>
  <c r="K40" i="2"/>
  <c r="G40" i="2" s="1"/>
  <c r="V13" i="7"/>
  <c r="V14" i="7"/>
  <c r="V15" i="7"/>
  <c r="V16" i="7"/>
  <c r="P12" i="7"/>
  <c r="Q13" i="7"/>
  <c r="Q14" i="7"/>
  <c r="Q15" i="7"/>
  <c r="Q16" i="7"/>
  <c r="Q12" i="7"/>
  <c r="I28" i="2"/>
  <c r="E28" i="2" s="1"/>
  <c r="J28" i="2"/>
  <c r="F28" i="2" s="1"/>
  <c r="K28" i="2"/>
  <c r="G28" i="2" s="1"/>
  <c r="H28" i="2"/>
  <c r="D28" i="2" s="1"/>
  <c r="A16" i="1"/>
  <c r="C8" i="2"/>
  <c r="B8" i="2"/>
  <c r="K45" i="5" l="1"/>
  <c r="K33" i="5"/>
  <c r="K29" i="5"/>
  <c r="L10" i="5"/>
  <c r="K47" i="5"/>
  <c r="K40" i="5"/>
  <c r="K55" i="5"/>
  <c r="K35" i="5"/>
  <c r="K31" i="5"/>
  <c r="K27" i="5"/>
  <c r="K186" i="2"/>
  <c r="D38" i="2"/>
  <c r="H39" i="2"/>
  <c r="G45" i="2"/>
  <c r="K46" i="2"/>
  <c r="D51" i="2"/>
  <c r="H52" i="2"/>
  <c r="D54" i="2"/>
  <c r="G57" i="2"/>
  <c r="K58" i="2"/>
  <c r="G67" i="2"/>
  <c r="G86" i="2"/>
  <c r="D93" i="2"/>
  <c r="H94" i="2"/>
  <c r="F105" i="2"/>
  <c r="G109" i="2"/>
  <c r="D112" i="2"/>
  <c r="H113" i="2"/>
  <c r="F121" i="2"/>
  <c r="H132" i="2"/>
  <c r="F144" i="2"/>
  <c r="J145" i="2"/>
  <c r="G150" i="2"/>
  <c r="K151" i="2"/>
  <c r="F176" i="2"/>
  <c r="G182" i="2"/>
  <c r="K183" i="2"/>
  <c r="F48" i="2"/>
  <c r="G54" i="2"/>
  <c r="K55" i="2"/>
  <c r="F64" i="2"/>
  <c r="F70" i="2"/>
  <c r="D77" i="2"/>
  <c r="H78" i="2"/>
  <c r="F86" i="2"/>
  <c r="D96" i="2"/>
  <c r="H97" i="2"/>
  <c r="F109" i="2"/>
  <c r="G128" i="2"/>
  <c r="K129" i="2"/>
  <c r="G134" i="2"/>
  <c r="K135" i="2"/>
  <c r="D141" i="2"/>
  <c r="H142" i="2"/>
  <c r="F182" i="2"/>
  <c r="G29" i="2"/>
  <c r="K30" i="2"/>
  <c r="H33" i="2"/>
  <c r="D35" i="2"/>
  <c r="F41" i="2"/>
  <c r="J42" i="2"/>
  <c r="D45" i="2"/>
  <c r="D48" i="2"/>
  <c r="G61" i="2"/>
  <c r="D64" i="2"/>
  <c r="H65" i="2"/>
  <c r="D67" i="2"/>
  <c r="H68" i="2"/>
  <c r="D70" i="2"/>
  <c r="H71" i="2"/>
  <c r="F77" i="2"/>
  <c r="J78" i="2"/>
  <c r="F80" i="2"/>
  <c r="G83" i="2"/>
  <c r="D86" i="2"/>
  <c r="H87" i="2"/>
  <c r="F96" i="2"/>
  <c r="F99" i="2"/>
  <c r="G102" i="2"/>
  <c r="G105" i="2"/>
  <c r="D109" i="2"/>
  <c r="H110" i="2"/>
  <c r="F115" i="2"/>
  <c r="J116" i="2"/>
  <c r="G118" i="2"/>
  <c r="K119" i="2"/>
  <c r="G121" i="2"/>
  <c r="K122" i="2"/>
  <c r="D125" i="2"/>
  <c r="H126" i="2"/>
  <c r="F141" i="2"/>
  <c r="G144" i="2"/>
  <c r="K145" i="2"/>
  <c r="G147" i="2"/>
  <c r="K148" i="2"/>
  <c r="D150" i="2"/>
  <c r="H151" i="2"/>
  <c r="D153" i="2"/>
  <c r="H154" i="2"/>
  <c r="F163" i="2"/>
  <c r="F166" i="2"/>
  <c r="G169" i="2"/>
  <c r="K170" i="2"/>
  <c r="G173" i="2"/>
  <c r="K177" i="2"/>
  <c r="D179" i="2"/>
  <c r="H180" i="2"/>
  <c r="D182" i="2"/>
  <c r="H183" i="2"/>
  <c r="D185" i="2"/>
  <c r="H186" i="2"/>
  <c r="G32" i="2"/>
  <c r="K33" i="2"/>
  <c r="G48" i="2"/>
  <c r="F61" i="2"/>
  <c r="J62" i="2"/>
  <c r="G64" i="2"/>
  <c r="G70" i="2"/>
  <c r="D73" i="2"/>
  <c r="H74" i="2"/>
  <c r="F83" i="2"/>
  <c r="D89" i="2"/>
  <c r="H90" i="2"/>
  <c r="F102" i="2"/>
  <c r="F118" i="2"/>
  <c r="G125" i="2"/>
  <c r="D128" i="2"/>
  <c r="H129" i="2"/>
  <c r="D134" i="2"/>
  <c r="H135" i="2"/>
  <c r="D137" i="2"/>
  <c r="H138" i="2"/>
  <c r="F147" i="2"/>
  <c r="G153" i="2"/>
  <c r="K154" i="2"/>
  <c r="D157" i="2"/>
  <c r="H158" i="2"/>
  <c r="D160" i="2"/>
  <c r="H161" i="2"/>
  <c r="F169" i="2"/>
  <c r="F173" i="2"/>
  <c r="G179" i="2"/>
  <c r="K180" i="2"/>
  <c r="F35" i="2"/>
  <c r="G38" i="2"/>
  <c r="D41" i="2"/>
  <c r="H42" i="2"/>
  <c r="F45" i="2"/>
  <c r="J46" i="2"/>
  <c r="G51" i="2"/>
  <c r="D57" i="2"/>
  <c r="H58" i="2"/>
  <c r="F67" i="2"/>
  <c r="G73" i="2"/>
  <c r="D80" i="2"/>
  <c r="H81" i="2"/>
  <c r="G89" i="2"/>
  <c r="G93" i="2"/>
  <c r="D99" i="2"/>
  <c r="H100" i="2"/>
  <c r="G112" i="2"/>
  <c r="K113" i="2"/>
  <c r="D115" i="2"/>
  <c r="H116" i="2"/>
  <c r="F125" i="2"/>
  <c r="G131" i="2"/>
  <c r="K132" i="2"/>
  <c r="G137" i="2"/>
  <c r="K138" i="2"/>
  <c r="F150" i="2"/>
  <c r="F153" i="2"/>
  <c r="G157" i="2"/>
  <c r="G160" i="2"/>
  <c r="K161" i="2"/>
  <c r="D163" i="2"/>
  <c r="H164" i="2"/>
  <c r="D166" i="2"/>
  <c r="H167" i="2"/>
  <c r="F179" i="2"/>
  <c r="F185" i="2"/>
  <c r="H30" i="2"/>
  <c r="F38" i="2"/>
  <c r="J39" i="2"/>
  <c r="G41" i="2"/>
  <c r="K42" i="2"/>
  <c r="G185" i="2"/>
  <c r="F51" i="2"/>
  <c r="J52" i="2"/>
  <c r="F54" i="2"/>
  <c r="J55" i="2"/>
  <c r="F57" i="2"/>
  <c r="D61" i="2"/>
  <c r="H62" i="2"/>
  <c r="F73" i="2"/>
  <c r="G77" i="2"/>
  <c r="K78" i="2"/>
  <c r="G80" i="2"/>
  <c r="D83" i="2"/>
  <c r="H84" i="2"/>
  <c r="F89" i="2"/>
  <c r="F93" i="2"/>
  <c r="J94" i="2"/>
  <c r="G96" i="2"/>
  <c r="G99" i="2"/>
  <c r="D102" i="2"/>
  <c r="H103" i="2"/>
  <c r="D105" i="2"/>
  <c r="H106" i="2"/>
  <c r="F112" i="2"/>
  <c r="G115" i="2"/>
  <c r="K116" i="2"/>
  <c r="D118" i="2"/>
  <c r="H119" i="2"/>
  <c r="D121" i="2"/>
  <c r="H122" i="2"/>
  <c r="F128" i="2"/>
  <c r="F131" i="2"/>
  <c r="F134" i="2"/>
  <c r="F137" i="2"/>
  <c r="D144" i="2"/>
  <c r="H145" i="2"/>
  <c r="D147" i="2"/>
  <c r="H148" i="2"/>
  <c r="F157" i="2"/>
  <c r="F160" i="2"/>
  <c r="G163" i="2"/>
  <c r="K164" i="2"/>
  <c r="G166" i="2"/>
  <c r="K167" i="2"/>
  <c r="D169" i="2"/>
  <c r="H170" i="2"/>
  <c r="D173" i="2"/>
  <c r="H174" i="2"/>
  <c r="D176" i="2"/>
  <c r="H177" i="2"/>
  <c r="J30" i="2"/>
  <c r="I30" i="2"/>
  <c r="M37" i="5"/>
  <c r="N11" i="5"/>
  <c r="N12" i="5"/>
  <c r="K11" i="5"/>
  <c r="N34" i="5"/>
  <c r="N16" i="5"/>
  <c r="M55" i="5"/>
  <c r="K42" i="5"/>
  <c r="K13" i="5"/>
  <c r="K19" i="5"/>
  <c r="K58" i="5"/>
  <c r="K16" i="5"/>
  <c r="K59" i="5"/>
  <c r="K56" i="5"/>
  <c r="K51" i="5"/>
  <c r="K49" i="5"/>
  <c r="K46" i="5"/>
  <c r="K41" i="5"/>
  <c r="K39" i="5"/>
  <c r="K36" i="5"/>
  <c r="K34" i="5"/>
  <c r="K32" i="5"/>
  <c r="K30" i="5"/>
  <c r="K28" i="5"/>
  <c r="K26" i="5"/>
  <c r="M53" i="5"/>
  <c r="K14" i="5"/>
  <c r="K12" i="5"/>
  <c r="K17" i="5"/>
  <c r="K54" i="5"/>
  <c r="K52" i="5"/>
  <c r="K44" i="5"/>
  <c r="K23" i="5"/>
  <c r="K21" i="5"/>
  <c r="M14" i="5"/>
  <c r="K15" i="5"/>
  <c r="K20" i="5"/>
  <c r="M39" i="5"/>
  <c r="M46" i="5"/>
  <c r="K53" i="5"/>
  <c r="K48" i="5"/>
  <c r="K43" i="5"/>
  <c r="K38" i="5"/>
  <c r="K24" i="5"/>
  <c r="K22" i="5"/>
  <c r="M13" i="5"/>
  <c r="G665" i="3"/>
  <c r="G697" i="3"/>
  <c r="K37" i="2"/>
  <c r="K39" i="2" s="1"/>
  <c r="F13" i="5"/>
  <c r="N13" i="5" s="1"/>
  <c r="F17" i="5"/>
  <c r="N17" i="5" s="1"/>
  <c r="K50" i="2"/>
  <c r="K52" i="2" s="1"/>
  <c r="K72" i="2"/>
  <c r="K74" i="2" s="1"/>
  <c r="F24" i="5"/>
  <c r="N24" i="5" s="1"/>
  <c r="K69" i="2"/>
  <c r="K71" i="2" s="1"/>
  <c r="F23" i="5"/>
  <c r="N23" i="5" s="1"/>
  <c r="F22" i="5"/>
  <c r="N22" i="5" s="1"/>
  <c r="K66" i="2"/>
  <c r="K68" i="2" s="1"/>
  <c r="K63" i="2"/>
  <c r="K65" i="2" s="1"/>
  <c r="F21" i="5"/>
  <c r="N21" i="5" s="1"/>
  <c r="F29" i="5"/>
  <c r="N29" i="5" s="1"/>
  <c r="K88" i="2"/>
  <c r="K90" i="2" s="1"/>
  <c r="K85" i="2"/>
  <c r="K87" i="2" s="1"/>
  <c r="F28" i="5"/>
  <c r="N28" i="5" s="1"/>
  <c r="K82" i="2"/>
  <c r="G82" i="2" s="1"/>
  <c r="F27" i="5"/>
  <c r="N27" i="5" s="1"/>
  <c r="K79" i="2"/>
  <c r="K81" i="2" s="1"/>
  <c r="F26" i="5"/>
  <c r="N26" i="5" s="1"/>
  <c r="K101" i="2"/>
  <c r="K103" i="2" s="1"/>
  <c r="F33" i="5"/>
  <c r="N33" i="5" s="1"/>
  <c r="K95" i="2"/>
  <c r="K97" i="2" s="1"/>
  <c r="F31" i="5"/>
  <c r="N31" i="5" s="1"/>
  <c r="K108" i="2"/>
  <c r="G108" i="2" s="1"/>
  <c r="F35" i="5"/>
  <c r="N35" i="5" s="1"/>
  <c r="E38" i="5"/>
  <c r="M38" i="5" s="1"/>
  <c r="J117" i="2"/>
  <c r="J119" i="2" s="1"/>
  <c r="J111" i="2"/>
  <c r="F111" i="2" s="1"/>
  <c r="E36" i="5"/>
  <c r="M36" i="5" s="1"/>
  <c r="K124" i="2"/>
  <c r="G124" i="2" s="1"/>
  <c r="F40" i="5"/>
  <c r="N40" i="5" s="1"/>
  <c r="J136" i="2"/>
  <c r="J138" i="2" s="1"/>
  <c r="E44" i="5"/>
  <c r="M44" i="5" s="1"/>
  <c r="E43" i="5"/>
  <c r="M43" i="5" s="1"/>
  <c r="J133" i="2"/>
  <c r="J135" i="2" s="1"/>
  <c r="J130" i="2"/>
  <c r="J132" i="2" s="1"/>
  <c r="E42" i="5"/>
  <c r="M42" i="5" s="1"/>
  <c r="E41" i="5"/>
  <c r="M41" i="5" s="1"/>
  <c r="J127" i="2"/>
  <c r="J129" i="2" s="1"/>
  <c r="K140" i="2"/>
  <c r="K142" i="2" s="1"/>
  <c r="F45" i="5"/>
  <c r="N45" i="5" s="1"/>
  <c r="J152" i="2"/>
  <c r="J154" i="2" s="1"/>
  <c r="E49" i="5"/>
  <c r="M49" i="5" s="1"/>
  <c r="J149" i="2"/>
  <c r="F149" i="2" s="1"/>
  <c r="E48" i="5"/>
  <c r="M48" i="5" s="1"/>
  <c r="E47" i="5"/>
  <c r="M47" i="5" s="1"/>
  <c r="J146" i="2"/>
  <c r="J148" i="2" s="1"/>
  <c r="K156" i="2"/>
  <c r="G156" i="2" s="1"/>
  <c r="F50" i="5"/>
  <c r="N50" i="5" s="1"/>
  <c r="E54" i="5"/>
  <c r="M54" i="5" s="1"/>
  <c r="J168" i="2"/>
  <c r="J170" i="2" s="1"/>
  <c r="J162" i="2"/>
  <c r="F162" i="2" s="1"/>
  <c r="E52" i="5"/>
  <c r="M52" i="5" s="1"/>
  <c r="J159" i="2"/>
  <c r="J161" i="2" s="1"/>
  <c r="E51" i="5"/>
  <c r="M51" i="5" s="1"/>
  <c r="K172" i="2"/>
  <c r="K174" i="2" s="1"/>
  <c r="F55" i="5"/>
  <c r="N55" i="5" s="1"/>
  <c r="E59" i="5"/>
  <c r="M59" i="5" s="1"/>
  <c r="J184" i="2"/>
  <c r="J186" i="2" s="1"/>
  <c r="J181" i="2"/>
  <c r="F181" i="2" s="1"/>
  <c r="E58" i="5"/>
  <c r="M58" i="5" s="1"/>
  <c r="E57" i="5"/>
  <c r="M57" i="5" s="1"/>
  <c r="J178" i="2"/>
  <c r="J180" i="2" s="1"/>
  <c r="J175" i="2"/>
  <c r="J177" i="2" s="1"/>
  <c r="E56" i="5"/>
  <c r="M56" i="5" s="1"/>
  <c r="F18" i="5"/>
  <c r="N18" i="5" s="1"/>
  <c r="H44" i="2"/>
  <c r="D44" i="2" s="1"/>
  <c r="K98" i="2"/>
  <c r="K100" i="2" s="1"/>
  <c r="J165" i="2"/>
  <c r="J167" i="2" s="1"/>
  <c r="J34" i="2"/>
  <c r="J36" i="2" s="1"/>
  <c r="E12" i="5"/>
  <c r="M12" i="5" s="1"/>
  <c r="J31" i="2"/>
  <c r="J33" i="2" s="1"/>
  <c r="E11" i="5"/>
  <c r="M11" i="5" s="1"/>
  <c r="J56" i="2"/>
  <c r="F56" i="2" s="1"/>
  <c r="E19" i="5"/>
  <c r="M19" i="5" s="1"/>
  <c r="J47" i="2"/>
  <c r="F47" i="2" s="1"/>
  <c r="E16" i="5"/>
  <c r="M16" i="5" s="1"/>
  <c r="F20" i="5"/>
  <c r="N20" i="5" s="1"/>
  <c r="K60" i="2"/>
  <c r="K62" i="2" s="1"/>
  <c r="J72" i="2"/>
  <c r="F72" i="2" s="1"/>
  <c r="E24" i="5"/>
  <c r="M24" i="5" s="1"/>
  <c r="J69" i="2"/>
  <c r="J71" i="2" s="1"/>
  <c r="E23" i="5"/>
  <c r="M23" i="5" s="1"/>
  <c r="J66" i="2"/>
  <c r="J68" i="2" s="1"/>
  <c r="E22" i="5"/>
  <c r="M22" i="5" s="1"/>
  <c r="J63" i="2"/>
  <c r="J65" i="2" s="1"/>
  <c r="E21" i="5"/>
  <c r="M21" i="5" s="1"/>
  <c r="N25" i="5"/>
  <c r="J88" i="2"/>
  <c r="J90" i="2" s="1"/>
  <c r="E29" i="5"/>
  <c r="M29" i="5" s="1"/>
  <c r="J85" i="2"/>
  <c r="J87" i="2" s="1"/>
  <c r="E28" i="5"/>
  <c r="M28" i="5" s="1"/>
  <c r="J82" i="2"/>
  <c r="J84" i="2" s="1"/>
  <c r="E27" i="5"/>
  <c r="M27" i="5" s="1"/>
  <c r="J79" i="2"/>
  <c r="J81" i="2" s="1"/>
  <c r="E26" i="5"/>
  <c r="M26" i="5" s="1"/>
  <c r="K92" i="2"/>
  <c r="K94" i="2" s="1"/>
  <c r="F30" i="5"/>
  <c r="N30" i="5" s="1"/>
  <c r="J104" i="2"/>
  <c r="J106" i="2" s="1"/>
  <c r="E34" i="5"/>
  <c r="M34" i="5" s="1"/>
  <c r="J101" i="2"/>
  <c r="J103" i="2" s="1"/>
  <c r="E33" i="5"/>
  <c r="M33" i="5" s="1"/>
  <c r="J98" i="2"/>
  <c r="J100" i="2" s="1"/>
  <c r="E32" i="5"/>
  <c r="M32" i="5" s="1"/>
  <c r="J95" i="2"/>
  <c r="J97" i="2" s="1"/>
  <c r="E31" i="5"/>
  <c r="M31" i="5" s="1"/>
  <c r="J108" i="2"/>
  <c r="J110" i="2" s="1"/>
  <c r="E35" i="5"/>
  <c r="M35" i="5" s="1"/>
  <c r="J124" i="2"/>
  <c r="J126" i="2" s="1"/>
  <c r="E40" i="5"/>
  <c r="M40" i="5" s="1"/>
  <c r="E45" i="5"/>
  <c r="M45" i="5" s="1"/>
  <c r="J140" i="2"/>
  <c r="F140" i="2" s="1"/>
  <c r="E50" i="5"/>
  <c r="M50" i="5" s="1"/>
  <c r="J156" i="2"/>
  <c r="J158" i="2" s="1"/>
  <c r="C25" i="5"/>
  <c r="K25" i="5" s="1"/>
  <c r="E18" i="5"/>
  <c r="M18" i="5" s="1"/>
  <c r="F15" i="5"/>
  <c r="N15" i="5" s="1"/>
  <c r="J120" i="2"/>
  <c r="J122" i="2" s="1"/>
  <c r="E10" i="5"/>
  <c r="M10" i="5" s="1"/>
  <c r="E17" i="5"/>
  <c r="M17" i="5" s="1"/>
  <c r="F14" i="5"/>
  <c r="N14" i="5" s="1"/>
  <c r="K34" i="2"/>
  <c r="K47" i="2"/>
  <c r="K49" i="2" s="1"/>
  <c r="K104" i="2"/>
  <c r="K106" i="2" s="1"/>
  <c r="J172" i="2"/>
  <c r="F172" i="2" s="1"/>
  <c r="C10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E15" i="5"/>
  <c r="M15" i="5" s="1"/>
  <c r="H53" i="2"/>
  <c r="D53" i="2" s="1"/>
  <c r="C18" i="5"/>
  <c r="K18" i="5" s="1"/>
  <c r="F10" i="5"/>
  <c r="N10" i="5" s="1"/>
  <c r="E30" i="5"/>
  <c r="M30" i="5" s="1"/>
  <c r="E25" i="5"/>
  <c r="M25" i="5" s="1"/>
  <c r="E20" i="5"/>
  <c r="M20" i="5" s="1"/>
  <c r="H34" i="2"/>
  <c r="D34" i="2" s="1"/>
  <c r="H47" i="2"/>
  <c r="D47" i="2" s="1"/>
  <c r="G403" i="3"/>
  <c r="G482" i="3"/>
  <c r="H422" i="3"/>
  <c r="H421" i="3" s="1"/>
  <c r="G432" i="3"/>
  <c r="G490" i="3"/>
  <c r="G620" i="3"/>
  <c r="D314" i="3"/>
  <c r="H404" i="3"/>
  <c r="H403" i="3" s="1"/>
  <c r="H483" i="3"/>
  <c r="H482" i="3" s="1"/>
  <c r="H186" i="3"/>
  <c r="H185" i="3" s="1"/>
  <c r="G185" i="3"/>
  <c r="H573" i="3"/>
  <c r="H570" i="3" s="1"/>
  <c r="G570" i="3"/>
  <c r="H670" i="3"/>
  <c r="H668" i="3" s="1"/>
  <c r="G668" i="3"/>
  <c r="H255" i="3"/>
  <c r="G254" i="3"/>
  <c r="G320" i="3"/>
  <c r="H321" i="3"/>
  <c r="H320" i="3" s="1"/>
  <c r="G610" i="3"/>
  <c r="H117" i="3"/>
  <c r="H116" i="3" s="1"/>
  <c r="G116" i="3"/>
  <c r="G352" i="3"/>
  <c r="H353" i="3"/>
  <c r="H352" i="3" s="1"/>
  <c r="H529" i="3"/>
  <c r="H527" i="3" s="1"/>
  <c r="G527" i="3"/>
  <c r="H567" i="3"/>
  <c r="G565" i="3"/>
  <c r="H592" i="3"/>
  <c r="H591" i="3" s="1"/>
  <c r="G591" i="3"/>
  <c r="D590" i="3"/>
  <c r="G689" i="3"/>
  <c r="H690" i="3"/>
  <c r="H689" i="3" s="1"/>
  <c r="G289" i="3"/>
  <c r="H432" i="3"/>
  <c r="H461" i="3"/>
  <c r="G599" i="3"/>
  <c r="D659" i="3"/>
  <c r="G679" i="3"/>
  <c r="G358" i="3"/>
  <c r="G384" i="3"/>
  <c r="D383" i="3"/>
  <c r="G496" i="3"/>
  <c r="G639" i="3"/>
  <c r="G127" i="3"/>
  <c r="G196" i="3"/>
  <c r="G265" i="3"/>
  <c r="G389" i="3"/>
  <c r="G634" i="3"/>
  <c r="G633" i="3" s="1"/>
  <c r="H660" i="3"/>
  <c r="H665" i="3"/>
  <c r="H640" i="3"/>
  <c r="H639" i="3" s="1"/>
  <c r="G660" i="3"/>
  <c r="H680" i="3"/>
  <c r="H679" i="3" s="1"/>
  <c r="H610" i="3"/>
  <c r="H600" i="3"/>
  <c r="H599" i="3" s="1"/>
  <c r="H621" i="3"/>
  <c r="H620" i="3" s="1"/>
  <c r="H597" i="3"/>
  <c r="H596" i="3" s="1"/>
  <c r="H629" i="3"/>
  <c r="H628" i="3" s="1"/>
  <c r="G87" i="3"/>
  <c r="G108" i="3"/>
  <c r="G137" i="3"/>
  <c r="G156" i="3"/>
  <c r="G177" i="3"/>
  <c r="G206" i="3"/>
  <c r="G225" i="3"/>
  <c r="G246" i="3"/>
  <c r="G275" i="3"/>
  <c r="G363" i="3"/>
  <c r="G453" i="3"/>
  <c r="G530" i="3"/>
  <c r="G541" i="3"/>
  <c r="H551" i="3"/>
  <c r="G82" i="3"/>
  <c r="G113" i="3"/>
  <c r="G145" i="3"/>
  <c r="G151" i="3"/>
  <c r="G182" i="3"/>
  <c r="G214" i="3"/>
  <c r="G220" i="3"/>
  <c r="G251" i="3"/>
  <c r="G283" i="3"/>
  <c r="G323" i="3"/>
  <c r="G334" i="3"/>
  <c r="H363" i="3"/>
  <c r="H390" i="3"/>
  <c r="H389" i="3" s="1"/>
  <c r="G392" i="3"/>
  <c r="H454" i="3"/>
  <c r="H453" i="3" s="1"/>
  <c r="G458" i="3"/>
  <c r="G461" i="3"/>
  <c r="G501" i="3"/>
  <c r="G522" i="3"/>
  <c r="D521" i="3"/>
  <c r="H560" i="3"/>
  <c r="H559" i="3" s="1"/>
  <c r="D107" i="3"/>
  <c r="D176" i="3"/>
  <c r="D245" i="3"/>
  <c r="G294" i="3"/>
  <c r="G288" i="3" s="1"/>
  <c r="G315" i="3"/>
  <c r="G344" i="3"/>
  <c r="G427" i="3"/>
  <c r="D452" i="3"/>
  <c r="G472" i="3"/>
  <c r="G551" i="3"/>
  <c r="H530" i="3"/>
  <c r="H541" i="3"/>
  <c r="H502" i="3"/>
  <c r="H501" i="3" s="1"/>
  <c r="H523" i="3"/>
  <c r="H522" i="3" s="1"/>
  <c r="H458" i="3"/>
  <c r="H473" i="3"/>
  <c r="H472" i="3" s="1"/>
  <c r="H392" i="3"/>
  <c r="H413" i="3"/>
  <c r="G413" i="3"/>
  <c r="H385" i="3"/>
  <c r="H384" i="3" s="1"/>
  <c r="H344" i="3"/>
  <c r="H323" i="3"/>
  <c r="H295" i="3"/>
  <c r="H294" i="3" s="1"/>
  <c r="H316" i="3"/>
  <c r="H315" i="3" s="1"/>
  <c r="H335" i="3"/>
  <c r="H334" i="3" s="1"/>
  <c r="H275" i="3"/>
  <c r="H251" i="3"/>
  <c r="H254" i="3"/>
  <c r="H226" i="3"/>
  <c r="H225" i="3" s="1"/>
  <c r="H247" i="3"/>
  <c r="H246" i="3" s="1"/>
  <c r="H266" i="3"/>
  <c r="H265" i="3" s="1"/>
  <c r="H206" i="3"/>
  <c r="H182" i="3"/>
  <c r="H157" i="3"/>
  <c r="H156" i="3" s="1"/>
  <c r="H178" i="3"/>
  <c r="H177" i="3" s="1"/>
  <c r="H197" i="3"/>
  <c r="H196" i="3" s="1"/>
  <c r="H137" i="3"/>
  <c r="H113" i="3"/>
  <c r="H88" i="3"/>
  <c r="H87" i="3" s="1"/>
  <c r="H109" i="3"/>
  <c r="H108" i="3" s="1"/>
  <c r="H128" i="3"/>
  <c r="H127" i="3" s="1"/>
  <c r="H221" i="3"/>
  <c r="H220" i="3" s="1"/>
  <c r="H497" i="3"/>
  <c r="H496" i="3" s="1"/>
  <c r="H635" i="3"/>
  <c r="H634" i="3" s="1"/>
  <c r="H566" i="3"/>
  <c r="H428" i="3"/>
  <c r="H427" i="3" s="1"/>
  <c r="D358" i="3"/>
  <c r="D357" i="3" s="1"/>
  <c r="H290" i="3"/>
  <c r="H289" i="3" s="1"/>
  <c r="D151" i="3"/>
  <c r="D150" i="3" s="1"/>
  <c r="H83" i="3"/>
  <c r="H82" i="3" s="1"/>
  <c r="G150" i="3" l="1"/>
  <c r="G219" i="3"/>
  <c r="G426" i="3"/>
  <c r="J174" i="2"/>
  <c r="J113" i="2"/>
  <c r="J74" i="2"/>
  <c r="J75" i="2" s="1"/>
  <c r="K158" i="2"/>
  <c r="K171" i="2" s="1"/>
  <c r="K84" i="2"/>
  <c r="K110" i="2"/>
  <c r="K123" i="2" s="1"/>
  <c r="J49" i="2"/>
  <c r="J151" i="2"/>
  <c r="J164" i="2"/>
  <c r="H55" i="2"/>
  <c r="J58" i="2"/>
  <c r="H46" i="2"/>
  <c r="H36" i="2"/>
  <c r="K126" i="2"/>
  <c r="K139" i="2" s="1"/>
  <c r="J142" i="2"/>
  <c r="H49" i="2"/>
  <c r="J183" i="2"/>
  <c r="G34" i="2"/>
  <c r="K36" i="2"/>
  <c r="K43" i="2" s="1"/>
  <c r="G47" i="2"/>
  <c r="F66" i="2"/>
  <c r="F31" i="2"/>
  <c r="G98" i="2"/>
  <c r="F175" i="2"/>
  <c r="G172" i="2"/>
  <c r="K155" i="2"/>
  <c r="G140" i="2"/>
  <c r="F130" i="2"/>
  <c r="F136" i="2"/>
  <c r="G101" i="2"/>
  <c r="G72" i="2"/>
  <c r="G37" i="2"/>
  <c r="F108" i="2"/>
  <c r="F98" i="2"/>
  <c r="F104" i="2"/>
  <c r="F79" i="2"/>
  <c r="F85" i="2"/>
  <c r="G60" i="2"/>
  <c r="F178" i="2"/>
  <c r="F184" i="2"/>
  <c r="F168" i="2"/>
  <c r="F146" i="2"/>
  <c r="F127" i="2"/>
  <c r="F133" i="2"/>
  <c r="F117" i="2"/>
  <c r="G50" i="2"/>
  <c r="F120" i="2"/>
  <c r="F156" i="2"/>
  <c r="F63" i="2"/>
  <c r="F69" i="2"/>
  <c r="F34" i="2"/>
  <c r="F159" i="2"/>
  <c r="F152" i="2"/>
  <c r="G95" i="2"/>
  <c r="G79" i="2"/>
  <c r="G85" i="2"/>
  <c r="G63" i="2"/>
  <c r="G69" i="2"/>
  <c r="G104" i="2"/>
  <c r="F124" i="2"/>
  <c r="F95" i="2"/>
  <c r="F101" i="2"/>
  <c r="G92" i="2"/>
  <c r="F82" i="2"/>
  <c r="F88" i="2"/>
  <c r="F165" i="2"/>
  <c r="G88" i="2"/>
  <c r="G66" i="2"/>
  <c r="H152" i="3"/>
  <c r="H151" i="3" s="1"/>
  <c r="H150" i="3" s="1"/>
  <c r="D565" i="3"/>
  <c r="D564" i="3" s="1"/>
  <c r="D496" i="3"/>
  <c r="D495" i="3" s="1"/>
  <c r="D561" i="3" s="1"/>
  <c r="D427" i="3"/>
  <c r="D426" i="3" s="1"/>
  <c r="D492" i="3" s="1"/>
  <c r="G495" i="3"/>
  <c r="D220" i="3"/>
  <c r="D219" i="3" s="1"/>
  <c r="D285" i="3" s="1"/>
  <c r="G81" i="3"/>
  <c r="D82" i="3"/>
  <c r="D81" i="3" s="1"/>
  <c r="D147" i="3" s="1"/>
  <c r="D634" i="3"/>
  <c r="D633" i="3" s="1"/>
  <c r="D699" i="3" s="1"/>
  <c r="H359" i="3"/>
  <c r="H358" i="3" s="1"/>
  <c r="H357" i="3" s="1"/>
  <c r="D289" i="3"/>
  <c r="D288" i="3" s="1"/>
  <c r="D354" i="3" s="1"/>
  <c r="K187" i="2"/>
  <c r="D216" i="3"/>
  <c r="H565" i="3"/>
  <c r="H564" i="3" s="1"/>
  <c r="H81" i="3"/>
  <c r="G659" i="3"/>
  <c r="G699" i="3" s="1"/>
  <c r="H633" i="3"/>
  <c r="D630" i="3"/>
  <c r="G357" i="3"/>
  <c r="G564" i="3"/>
  <c r="H176" i="3"/>
  <c r="H245" i="3"/>
  <c r="H314" i="3"/>
  <c r="D423" i="3"/>
  <c r="H495" i="3"/>
  <c r="H426" i="3"/>
  <c r="G521" i="3"/>
  <c r="G590" i="3"/>
  <c r="H659" i="3"/>
  <c r="H288" i="3"/>
  <c r="H590" i="3"/>
  <c r="G245" i="3"/>
  <c r="G285" i="3" s="1"/>
  <c r="G176" i="3"/>
  <c r="G216" i="3" s="1"/>
  <c r="G107" i="3"/>
  <c r="H107" i="3"/>
  <c r="H383" i="3"/>
  <c r="H452" i="3"/>
  <c r="G452" i="3"/>
  <c r="H219" i="3"/>
  <c r="G383" i="3"/>
  <c r="G423" i="3" s="1"/>
  <c r="G314" i="3"/>
  <c r="G354" i="3" s="1"/>
  <c r="H521" i="3"/>
  <c r="G492" i="3" l="1"/>
  <c r="G147" i="3"/>
  <c r="K107" i="2"/>
  <c r="J59" i="2"/>
  <c r="K91" i="2"/>
  <c r="J123" i="2"/>
  <c r="J139" i="2"/>
  <c r="J187" i="2"/>
  <c r="J171" i="2"/>
  <c r="K75" i="2"/>
  <c r="J91" i="2"/>
  <c r="J155" i="2"/>
  <c r="K59" i="2"/>
  <c r="J107" i="2"/>
  <c r="J43" i="2"/>
  <c r="H423" i="3"/>
  <c r="F14" i="2" s="1"/>
  <c r="H630" i="3"/>
  <c r="F17" i="2" s="1"/>
  <c r="G561" i="3"/>
  <c r="H147" i="3"/>
  <c r="F10" i="2" s="1"/>
  <c r="H354" i="3"/>
  <c r="F13" i="2" s="1"/>
  <c r="H699" i="3"/>
  <c r="F18" i="2" s="1"/>
  <c r="H492" i="3"/>
  <c r="F15" i="2" s="1"/>
  <c r="H285" i="3"/>
  <c r="F12" i="2" s="1"/>
  <c r="H561" i="3"/>
  <c r="F16" i="2" s="1"/>
  <c r="H216" i="3"/>
  <c r="F11" i="2" s="1"/>
  <c r="G630" i="3"/>
  <c r="J4" i="9" l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16" i="1"/>
  <c r="I66" i="1" l="1"/>
  <c r="J66" i="1"/>
  <c r="G66" i="1"/>
  <c r="G62" i="1"/>
  <c r="J62" i="1"/>
  <c r="I62" i="1"/>
  <c r="G58" i="1"/>
  <c r="I58" i="1"/>
  <c r="J58" i="1"/>
  <c r="I54" i="1"/>
  <c r="J54" i="1"/>
  <c r="G54" i="1"/>
  <c r="G67" i="1"/>
  <c r="J67" i="1"/>
  <c r="I67" i="1"/>
  <c r="J59" i="1"/>
  <c r="G59" i="1"/>
  <c r="I59" i="1"/>
  <c r="I55" i="1"/>
  <c r="J55" i="1"/>
  <c r="G55" i="1"/>
  <c r="J51" i="1"/>
  <c r="G51" i="1"/>
  <c r="I51" i="1"/>
  <c r="G60" i="1"/>
  <c r="I60" i="1"/>
  <c r="J60" i="1"/>
  <c r="J56" i="1"/>
  <c r="I56" i="1"/>
  <c r="G56" i="1"/>
  <c r="I52" i="1"/>
  <c r="J52" i="1"/>
  <c r="G52" i="1"/>
  <c r="J61" i="1"/>
  <c r="I61" i="1"/>
  <c r="G61" i="1"/>
  <c r="G57" i="1"/>
  <c r="I57" i="1"/>
  <c r="J57" i="1"/>
  <c r="J53" i="1"/>
  <c r="G53" i="1"/>
  <c r="I53" i="1"/>
  <c r="I42" i="1"/>
  <c r="J42" i="1"/>
  <c r="G42" i="1"/>
  <c r="J38" i="1"/>
  <c r="I38" i="1"/>
  <c r="G38" i="1"/>
  <c r="J34" i="1"/>
  <c r="G34" i="1"/>
  <c r="I34" i="1"/>
  <c r="G30" i="1"/>
  <c r="J30" i="1"/>
  <c r="I30" i="1"/>
  <c r="G18" i="1"/>
  <c r="I18" i="1"/>
  <c r="J18" i="1"/>
  <c r="J43" i="1"/>
  <c r="I43" i="1"/>
  <c r="G43" i="1"/>
  <c r="I39" i="1"/>
  <c r="G39" i="1"/>
  <c r="J39" i="1"/>
  <c r="J35" i="1"/>
  <c r="I35" i="1"/>
  <c r="G35" i="1"/>
  <c r="J31" i="1"/>
  <c r="I31" i="1"/>
  <c r="G31" i="1"/>
  <c r="G27" i="1"/>
  <c r="J27" i="1"/>
  <c r="I27" i="1"/>
  <c r="J19" i="1"/>
  <c r="G19" i="1"/>
  <c r="I19" i="1"/>
  <c r="I44" i="1"/>
  <c r="G44" i="1"/>
  <c r="J44" i="1"/>
  <c r="I40" i="1"/>
  <c r="J40" i="1"/>
  <c r="G40" i="1"/>
  <c r="I36" i="1"/>
  <c r="G36" i="1"/>
  <c r="J36" i="1"/>
  <c r="J32" i="1"/>
  <c r="I32" i="1"/>
  <c r="G32" i="1"/>
  <c r="G28" i="1"/>
  <c r="I28" i="1"/>
  <c r="J28" i="1"/>
  <c r="I24" i="1"/>
  <c r="J24" i="1"/>
  <c r="G24" i="1"/>
  <c r="G20" i="1"/>
  <c r="I20" i="1"/>
  <c r="J20" i="1"/>
  <c r="I37" i="1"/>
  <c r="G37" i="1"/>
  <c r="J37" i="1"/>
  <c r="G33" i="1"/>
  <c r="J33" i="1"/>
  <c r="I33" i="1"/>
  <c r="I29" i="1"/>
  <c r="G29" i="1"/>
  <c r="J29" i="1"/>
  <c r="G25" i="1"/>
  <c r="J25" i="1"/>
  <c r="I25" i="1"/>
  <c r="G17" i="1"/>
  <c r="J17" i="1"/>
  <c r="I17" i="1"/>
  <c r="G65" i="1"/>
  <c r="I65" i="1"/>
  <c r="J65" i="1"/>
  <c r="G64" i="1"/>
  <c r="I64" i="1"/>
  <c r="J64" i="1"/>
  <c r="I63" i="1"/>
  <c r="J63" i="1"/>
  <c r="G63" i="1"/>
  <c r="I45" i="1"/>
  <c r="G45" i="1"/>
  <c r="J45" i="1"/>
  <c r="I41" i="1"/>
  <c r="G41" i="1"/>
  <c r="J41" i="1"/>
  <c r="J26" i="1"/>
  <c r="I26" i="1"/>
  <c r="G26" i="1"/>
  <c r="I50" i="1"/>
  <c r="G50" i="1"/>
  <c r="J50" i="1"/>
  <c r="I49" i="1"/>
  <c r="J49" i="1"/>
  <c r="G49" i="1"/>
  <c r="I48" i="1"/>
  <c r="G48" i="1"/>
  <c r="J48" i="1"/>
  <c r="J23" i="1"/>
  <c r="I23" i="1"/>
  <c r="G23" i="1"/>
  <c r="G22" i="1"/>
  <c r="I22" i="1"/>
  <c r="J22" i="1"/>
  <c r="I21" i="1"/>
  <c r="J21" i="1"/>
  <c r="G21" i="1"/>
  <c r="J16" i="1"/>
  <c r="I16" i="1"/>
  <c r="H16" i="1"/>
  <c r="G16" i="1"/>
  <c r="H139" i="2"/>
  <c r="H75" i="2"/>
  <c r="H91" i="2"/>
  <c r="H155" i="2"/>
  <c r="H107" i="2"/>
  <c r="H171" i="2"/>
  <c r="H59" i="2"/>
  <c r="H123" i="2"/>
  <c r="H187" i="2"/>
  <c r="V12" i="7"/>
  <c r="F4" i="5" l="1"/>
  <c r="E4" i="2"/>
  <c r="D4" i="3"/>
  <c r="D4" i="1"/>
  <c r="M30" i="2" l="1"/>
  <c r="B10" i="5"/>
  <c r="A10" i="5"/>
  <c r="H43" i="2" l="1"/>
  <c r="G170" i="2"/>
  <c r="F170" i="2"/>
  <c r="A28" i="2"/>
  <c r="A9" i="2"/>
  <c r="A12" i="3"/>
  <c r="G164" i="2" l="1"/>
  <c r="G151" i="2"/>
  <c r="F167" i="2"/>
  <c r="F177" i="2"/>
  <c r="F148" i="2"/>
  <c r="F151" i="2"/>
  <c r="G177" i="2"/>
  <c r="F180" i="2"/>
  <c r="F183" i="2"/>
  <c r="G186" i="2"/>
  <c r="G174" i="2"/>
  <c r="G145" i="2"/>
  <c r="G158" i="2"/>
  <c r="F164" i="2"/>
  <c r="F145" i="2"/>
  <c r="G183" i="2"/>
  <c r="G161" i="2"/>
  <c r="F174" i="2"/>
  <c r="G180" i="2"/>
  <c r="F186" i="2"/>
  <c r="F142" i="2"/>
  <c r="G148" i="2"/>
  <c r="F154" i="2"/>
  <c r="F158" i="2"/>
  <c r="F161" i="2"/>
  <c r="G167" i="2"/>
  <c r="G142" i="2"/>
  <c r="G154" i="2"/>
  <c r="F171" i="2" l="1"/>
  <c r="G171" i="2"/>
  <c r="G187" i="2"/>
  <c r="G155" i="2"/>
  <c r="F155" i="2"/>
  <c r="F187" i="2"/>
  <c r="D164" i="2"/>
  <c r="D142" i="2"/>
  <c r="D158" i="2"/>
  <c r="D148" i="2" l="1"/>
  <c r="D154" i="2"/>
  <c r="D170" i="2"/>
  <c r="D167" i="2"/>
  <c r="D186" i="2"/>
  <c r="D180" i="2"/>
  <c r="D177" i="2"/>
  <c r="D151" i="2"/>
  <c r="D161" i="2"/>
  <c r="D145" i="2"/>
  <c r="D183" i="2"/>
  <c r="D174" i="2"/>
  <c r="D68" i="3"/>
  <c r="G68" i="3"/>
  <c r="H68" i="3"/>
  <c r="D187" i="2" l="1"/>
  <c r="D171" i="2"/>
  <c r="D155" i="2"/>
  <c r="G46" i="3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F55" i="2" l="1"/>
  <c r="F58" i="2"/>
  <c r="F68" i="2"/>
  <c r="G71" i="2"/>
  <c r="F106" i="2"/>
  <c r="F116" i="2"/>
  <c r="F122" i="2"/>
  <c r="F135" i="2"/>
  <c r="D116" i="2"/>
  <c r="G58" i="2"/>
  <c r="F65" i="2"/>
  <c r="G68" i="2"/>
  <c r="F78" i="2"/>
  <c r="G81" i="2"/>
  <c r="F90" i="2"/>
  <c r="F100" i="2"/>
  <c r="F103" i="2"/>
  <c r="F126" i="2"/>
  <c r="D126" i="2"/>
  <c r="F74" i="2"/>
  <c r="F87" i="2"/>
  <c r="G90" i="2"/>
  <c r="F94" i="2"/>
  <c r="G103" i="2"/>
  <c r="G110" i="2"/>
  <c r="F119" i="2"/>
  <c r="F132" i="2"/>
  <c r="F138" i="2"/>
  <c r="F71" i="2"/>
  <c r="F84" i="2"/>
  <c r="G100" i="2"/>
  <c r="G122" i="2"/>
  <c r="F129" i="2"/>
  <c r="G132" i="2"/>
  <c r="G135" i="2"/>
  <c r="G138" i="2"/>
  <c r="G129" i="2"/>
  <c r="G126" i="2"/>
  <c r="G119" i="2"/>
  <c r="G116" i="2"/>
  <c r="G113" i="2"/>
  <c r="F113" i="2"/>
  <c r="F110" i="2"/>
  <c r="G106" i="2"/>
  <c r="F97" i="2"/>
  <c r="G97" i="2"/>
  <c r="G94" i="2"/>
  <c r="G87" i="2"/>
  <c r="G84" i="2"/>
  <c r="F81" i="2"/>
  <c r="G78" i="2"/>
  <c r="G74" i="2"/>
  <c r="G65" i="2"/>
  <c r="F62" i="2"/>
  <c r="G62" i="2"/>
  <c r="G55" i="2"/>
  <c r="F52" i="2"/>
  <c r="G52" i="2"/>
  <c r="G41" i="3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123" i="2" l="1"/>
  <c r="G107" i="2"/>
  <c r="F139" i="2"/>
  <c r="F91" i="2"/>
  <c r="F75" i="2"/>
  <c r="F123" i="2"/>
  <c r="F107" i="2"/>
  <c r="G75" i="2"/>
  <c r="G91" i="2"/>
  <c r="G139" i="2"/>
  <c r="D122" i="2"/>
  <c r="D119" i="2"/>
  <c r="D110" i="2"/>
  <c r="D106" i="2"/>
  <c r="D103" i="2"/>
  <c r="D100" i="2"/>
  <c r="D94" i="2"/>
  <c r="D84" i="2"/>
  <c r="D81" i="2"/>
  <c r="D78" i="2"/>
  <c r="D74" i="2"/>
  <c r="D71" i="2"/>
  <c r="D68" i="2"/>
  <c r="D65" i="2"/>
  <c r="D52" i="2"/>
  <c r="D49" i="2"/>
  <c r="D46" i="2"/>
  <c r="H40" i="3"/>
  <c r="H39" i="3" s="1"/>
  <c r="H38" i="3" s="1"/>
  <c r="G39" i="3"/>
  <c r="G38" i="3" s="1"/>
  <c r="H19" i="3"/>
  <c r="H18" i="3" s="1"/>
  <c r="G18" i="3"/>
  <c r="D90" i="2"/>
  <c r="D58" i="2"/>
  <c r="D62" i="2" l="1"/>
  <c r="D55" i="2"/>
  <c r="D87" i="2"/>
  <c r="D138" i="2"/>
  <c r="D135" i="2"/>
  <c r="D132" i="2"/>
  <c r="D129" i="2"/>
  <c r="D113" i="2"/>
  <c r="D97" i="2"/>
  <c r="D123" i="2" l="1"/>
  <c r="D107" i="2"/>
  <c r="D139" i="2"/>
  <c r="D59" i="2"/>
  <c r="D75" i="2"/>
  <c r="D91" i="2"/>
  <c r="F49" i="2"/>
  <c r="F46" i="2"/>
  <c r="G49" i="2"/>
  <c r="G46" i="2"/>
  <c r="G59" i="2" l="1"/>
  <c r="F59" i="2"/>
  <c r="G14" i="3" l="1"/>
  <c r="G15" i="3" l="1"/>
  <c r="A9" i="5"/>
  <c r="B9" i="5"/>
  <c r="E30" i="2"/>
  <c r="F36" i="2"/>
  <c r="H15" i="3" l="1"/>
  <c r="G13" i="3"/>
  <c r="F42" i="2"/>
  <c r="G39" i="2"/>
  <c r="F30" i="2"/>
  <c r="G42" i="2"/>
  <c r="G30" i="2"/>
  <c r="F33" i="2"/>
  <c r="D33" i="2"/>
  <c r="F39" i="2"/>
  <c r="G33" i="2"/>
  <c r="G36" i="2"/>
  <c r="D42" i="2"/>
  <c r="G12" i="3" l="1"/>
  <c r="G78" i="3" s="1"/>
  <c r="F43" i="2"/>
  <c r="G43" i="2"/>
  <c r="D36" i="2"/>
  <c r="D39" i="2"/>
  <c r="D30" i="2"/>
  <c r="D43" i="2" l="1"/>
  <c r="L30" i="2"/>
  <c r="O30" i="2" s="1"/>
  <c r="K10" i="5"/>
  <c r="D19" i="2" l="1"/>
  <c r="H14" i="3"/>
  <c r="H13" i="3" s="1"/>
  <c r="H12" i="3" s="1"/>
  <c r="D13" i="3"/>
  <c r="D12" i="3" l="1"/>
  <c r="D78" i="3" s="1"/>
  <c r="H78" i="3"/>
  <c r="F9" i="2" l="1"/>
  <c r="F19" i="2" s="1"/>
  <c r="H700" i="3"/>
  <c r="P11" i="5"/>
  <c r="P15" i="5"/>
  <c r="P19" i="5"/>
  <c r="P23" i="5"/>
  <c r="P27" i="5"/>
  <c r="P31" i="5"/>
  <c r="P35" i="5"/>
  <c r="P39" i="5"/>
  <c r="P43" i="5"/>
  <c r="P47" i="5"/>
  <c r="P51" i="5"/>
  <c r="P55" i="5"/>
  <c r="P59" i="5"/>
  <c r="D59" i="5"/>
  <c r="L59" i="5" s="1"/>
  <c r="D28" i="5"/>
  <c r="L28" i="5" s="1"/>
  <c r="P13" i="5"/>
  <c r="P18" i="5"/>
  <c r="P24" i="5"/>
  <c r="P29" i="5"/>
  <c r="P34" i="5"/>
  <c r="P40" i="5"/>
  <c r="P45" i="5"/>
  <c r="P50" i="5"/>
  <c r="P56" i="5"/>
  <c r="D60" i="1"/>
  <c r="H60" i="1" s="1"/>
  <c r="P46" i="5"/>
  <c r="P17" i="5"/>
  <c r="P33" i="5"/>
  <c r="D51" i="1"/>
  <c r="H51" i="1" s="1"/>
  <c r="P41" i="5"/>
  <c r="P16" i="5"/>
  <c r="P14" i="5"/>
  <c r="D59" i="1"/>
  <c r="H59" i="1" s="1"/>
  <c r="D13" i="5"/>
  <c r="L13" i="5" s="1"/>
  <c r="P12" i="5"/>
  <c r="P20" i="5"/>
  <c r="P26" i="5"/>
  <c r="P48" i="5"/>
  <c r="P54" i="5"/>
  <c r="D48" i="5"/>
  <c r="L48" i="5" s="1"/>
  <c r="D57" i="1"/>
  <c r="H57" i="1" s="1"/>
  <c r="P36" i="5"/>
  <c r="D19" i="1"/>
  <c r="H19" i="1" s="1"/>
  <c r="I37" i="2"/>
  <c r="D55" i="5"/>
  <c r="L55" i="5" s="1"/>
  <c r="D48" i="1"/>
  <c r="H48" i="1" s="1"/>
  <c r="P21" i="5"/>
  <c r="P28" i="5"/>
  <c r="P42" i="5"/>
  <c r="P49" i="5"/>
  <c r="P57" i="5"/>
  <c r="D51" i="5"/>
  <c r="L51" i="5" s="1"/>
  <c r="I159" i="2"/>
  <c r="I120" i="2"/>
  <c r="P37" i="5"/>
  <c r="P32" i="5"/>
  <c r="D43" i="5"/>
  <c r="L43" i="5" s="1"/>
  <c r="P30" i="5"/>
  <c r="D45" i="1"/>
  <c r="H45" i="1" s="1"/>
  <c r="D39" i="5"/>
  <c r="L39" i="5" s="1"/>
  <c r="D58" i="1"/>
  <c r="H58" i="1" s="1"/>
  <c r="P22" i="5"/>
  <c r="P44" i="5"/>
  <c r="P52" i="5"/>
  <c r="P58" i="5"/>
  <c r="D46" i="5"/>
  <c r="L46" i="5" s="1"/>
  <c r="I143" i="2"/>
  <c r="E143" i="2" s="1"/>
  <c r="E145" i="2" s="1"/>
  <c r="L145" i="2" s="1"/>
  <c r="P53" i="5"/>
  <c r="D65" i="1"/>
  <c r="H65" i="1" s="1"/>
  <c r="D49" i="5"/>
  <c r="L49" i="5" s="1"/>
  <c r="I152" i="2"/>
  <c r="I154" i="2" s="1"/>
  <c r="M154" i="2" s="1"/>
  <c r="P25" i="5"/>
  <c r="D41" i="5"/>
  <c r="L41" i="5" s="1"/>
  <c r="I53" i="2"/>
  <c r="I98" i="2"/>
  <c r="E98" i="2" s="1"/>
  <c r="E100" i="2" s="1"/>
  <c r="L100" i="2" s="1"/>
  <c r="I47" i="2"/>
  <c r="E47" i="2" s="1"/>
  <c r="E49" i="2" s="1"/>
  <c r="L49" i="2" s="1"/>
  <c r="D38" i="5"/>
  <c r="L38" i="5" s="1"/>
  <c r="D56" i="1"/>
  <c r="H56" i="1" s="1"/>
  <c r="I149" i="2"/>
  <c r="I151" i="2" s="1"/>
  <c r="M151" i="2" s="1"/>
  <c r="D28" i="1"/>
  <c r="H28" i="1" s="1"/>
  <c r="I66" i="2"/>
  <c r="D16" i="5"/>
  <c r="L16" i="5" s="1"/>
  <c r="D22" i="1"/>
  <c r="H22" i="1" s="1"/>
  <c r="I162" i="2"/>
  <c r="E162" i="2" s="1"/>
  <c r="E164" i="2" s="1"/>
  <c r="L164" i="2" s="1"/>
  <c r="D52" i="5"/>
  <c r="L52" i="5" s="1"/>
  <c r="D33" i="5"/>
  <c r="L33" i="5" s="1"/>
  <c r="P38" i="5"/>
  <c r="D50" i="5"/>
  <c r="L50" i="5" s="1"/>
  <c r="I156" i="2"/>
  <c r="I158" i="2" s="1"/>
  <c r="M158" i="2" s="1"/>
  <c r="I79" i="2"/>
  <c r="I81" i="2" s="1"/>
  <c r="M81" i="2" s="1"/>
  <c r="D29" i="1"/>
  <c r="H29" i="1" s="1"/>
  <c r="I69" i="2"/>
  <c r="I71" i="2" s="1"/>
  <c r="M71" i="2" s="1"/>
  <c r="D39" i="1"/>
  <c r="H39" i="1" s="1"/>
  <c r="I101" i="2"/>
  <c r="E101" i="2" s="1"/>
  <c r="E103" i="2" s="1"/>
  <c r="L103" i="2" s="1"/>
  <c r="I104" i="2"/>
  <c r="E104" i="2" s="1"/>
  <c r="E106" i="2" s="1"/>
  <c r="L106" i="2" s="1"/>
  <c r="D31" i="5"/>
  <c r="L31" i="5" s="1"/>
  <c r="I95" i="2"/>
  <c r="E95" i="2" s="1"/>
  <c r="E97" i="2" s="1"/>
  <c r="L97" i="2" s="1"/>
  <c r="D36" i="5"/>
  <c r="L36" i="5" s="1"/>
  <c r="I111" i="2"/>
  <c r="E111" i="2" s="1"/>
  <c r="E113" i="2" s="1"/>
  <c r="L113" i="2" s="1"/>
  <c r="D34" i="1"/>
  <c r="H34" i="1" s="1"/>
  <c r="I85" i="2"/>
  <c r="I87" i="2" s="1"/>
  <c r="M87" i="2" s="1"/>
  <c r="D11" i="5"/>
  <c r="L11" i="5" s="1"/>
  <c r="D35" i="5"/>
  <c r="L35" i="5" s="1"/>
  <c r="D40" i="5"/>
  <c r="L40" i="5" s="1"/>
  <c r="I124" i="2"/>
  <c r="I126" i="2" s="1"/>
  <c r="D30" i="5"/>
  <c r="L30" i="5" s="1"/>
  <c r="D45" i="5"/>
  <c r="L45" i="5" s="1"/>
  <c r="D67" i="1"/>
  <c r="H67" i="1" s="1"/>
  <c r="I184" i="2"/>
  <c r="I186" i="2" s="1"/>
  <c r="M186" i="2" s="1"/>
  <c r="I146" i="2"/>
  <c r="I175" i="2"/>
  <c r="I177" i="2" s="1"/>
  <c r="M177" i="2" s="1"/>
  <c r="I88" i="2"/>
  <c r="I90" i="2" s="1"/>
  <c r="M90" i="2" s="1"/>
  <c r="D17" i="5"/>
  <c r="L17" i="5" s="1"/>
  <c r="D33" i="1"/>
  <c r="H33" i="1" s="1"/>
  <c r="I82" i="2"/>
  <c r="I84" i="2" s="1"/>
  <c r="M84" i="2" s="1"/>
  <c r="D50" i="1"/>
  <c r="H50" i="1" s="1"/>
  <c r="D49" i="1"/>
  <c r="H49" i="1" s="1"/>
  <c r="I127" i="2"/>
  <c r="I129" i="2" s="1"/>
  <c r="M129" i="2" s="1"/>
  <c r="D31" i="1"/>
  <c r="H31" i="1" s="1"/>
  <c r="I40" i="2"/>
  <c r="I42" i="2" s="1"/>
  <c r="M42" i="2" s="1"/>
  <c r="I60" i="2"/>
  <c r="I62" i="2" s="1"/>
  <c r="D63" i="1"/>
  <c r="H63" i="1" s="1"/>
  <c r="I172" i="2"/>
  <c r="I174" i="2" s="1"/>
  <c r="D15" i="5"/>
  <c r="L15" i="5" s="1"/>
  <c r="I44" i="2"/>
  <c r="I46" i="2" s="1"/>
  <c r="E184" i="2" l="1"/>
  <c r="E186" i="2" s="1"/>
  <c r="L186" i="2" s="1"/>
  <c r="O186" i="2" s="1"/>
  <c r="E79" i="2"/>
  <c r="E81" i="2" s="1"/>
  <c r="L81" i="2" s="1"/>
  <c r="O81" i="2" s="1"/>
  <c r="E149" i="2"/>
  <c r="E151" i="2" s="1"/>
  <c r="L151" i="2" s="1"/>
  <c r="E40" i="2"/>
  <c r="E42" i="2" s="1"/>
  <c r="L42" i="2" s="1"/>
  <c r="O42" i="2" s="1"/>
  <c r="E69" i="2"/>
  <c r="E71" i="2" s="1"/>
  <c r="L71" i="2" s="1"/>
  <c r="O71" i="2" s="1"/>
  <c r="E152" i="2"/>
  <c r="E154" i="2" s="1"/>
  <c r="L154" i="2" s="1"/>
  <c r="O154" i="2" s="1"/>
  <c r="I97" i="2"/>
  <c r="M97" i="2" s="1"/>
  <c r="O97" i="2" s="1"/>
  <c r="E172" i="2"/>
  <c r="E174" i="2" s="1"/>
  <c r="L174" i="2" s="1"/>
  <c r="E60" i="2"/>
  <c r="E62" i="2" s="1"/>
  <c r="E175" i="2"/>
  <c r="E177" i="2" s="1"/>
  <c r="L177" i="2" s="1"/>
  <c r="O177" i="2" s="1"/>
  <c r="E85" i="2"/>
  <c r="E87" i="2" s="1"/>
  <c r="L87" i="2" s="1"/>
  <c r="O87" i="2" s="1"/>
  <c r="E156" i="2"/>
  <c r="E158" i="2" s="1"/>
  <c r="L158" i="2" s="1"/>
  <c r="I164" i="2"/>
  <c r="M164" i="2" s="1"/>
  <c r="O164" i="2" s="1"/>
  <c r="E44" i="2"/>
  <c r="E46" i="2" s="1"/>
  <c r="L46" i="2" s="1"/>
  <c r="E127" i="2"/>
  <c r="E129" i="2" s="1"/>
  <c r="L129" i="2" s="1"/>
  <c r="O129" i="2" s="1"/>
  <c r="E82" i="2"/>
  <c r="E84" i="2" s="1"/>
  <c r="L84" i="2" s="1"/>
  <c r="O84" i="2" s="1"/>
  <c r="E88" i="2"/>
  <c r="E90" i="2" s="1"/>
  <c r="L90" i="2" s="1"/>
  <c r="O90" i="2" s="1"/>
  <c r="I106" i="2"/>
  <c r="M106" i="2" s="1"/>
  <c r="O106" i="2" s="1"/>
  <c r="M62" i="2"/>
  <c r="M126" i="2"/>
  <c r="I148" i="2"/>
  <c r="M148" i="2" s="1"/>
  <c r="E146" i="2"/>
  <c r="E148" i="2" s="1"/>
  <c r="L148" i="2" s="1"/>
  <c r="D12" i="5"/>
  <c r="L12" i="5" s="1"/>
  <c r="D18" i="1"/>
  <c r="H18" i="1" s="1"/>
  <c r="D62" i="1"/>
  <c r="H62" i="1" s="1"/>
  <c r="D54" i="5"/>
  <c r="L54" i="5" s="1"/>
  <c r="I103" i="2"/>
  <c r="M103" i="2" s="1"/>
  <c r="O103" i="2" s="1"/>
  <c r="D21" i="5"/>
  <c r="L21" i="5" s="1"/>
  <c r="D27" i="1"/>
  <c r="H27" i="1" s="1"/>
  <c r="I63" i="2"/>
  <c r="E120" i="2"/>
  <c r="E122" i="2" s="1"/>
  <c r="L122" i="2" s="1"/>
  <c r="I122" i="2"/>
  <c r="M122" i="2" s="1"/>
  <c r="D53" i="1"/>
  <c r="H53" i="1" s="1"/>
  <c r="D42" i="1"/>
  <c r="H42" i="1" s="1"/>
  <c r="I56" i="2"/>
  <c r="D25" i="1"/>
  <c r="H25" i="1" s="1"/>
  <c r="I113" i="2"/>
  <c r="M113" i="2" s="1"/>
  <c r="O113" i="2" s="1"/>
  <c r="I161" i="2"/>
  <c r="E159" i="2"/>
  <c r="E161" i="2" s="1"/>
  <c r="L161" i="2" s="1"/>
  <c r="I100" i="2"/>
  <c r="M100" i="2" s="1"/>
  <c r="O100" i="2" s="1"/>
  <c r="L62" i="2"/>
  <c r="D26" i="1"/>
  <c r="H26" i="1" s="1"/>
  <c r="D20" i="5"/>
  <c r="L20" i="5" s="1"/>
  <c r="I34" i="2"/>
  <c r="I76" i="2"/>
  <c r="I130" i="2"/>
  <c r="I50" i="2"/>
  <c r="I168" i="2"/>
  <c r="I140" i="2"/>
  <c r="E124" i="2"/>
  <c r="E126" i="2" s="1"/>
  <c r="I108" i="2"/>
  <c r="D26" i="5"/>
  <c r="L26" i="5" s="1"/>
  <c r="D32" i="1"/>
  <c r="H32" i="1" s="1"/>
  <c r="I92" i="2"/>
  <c r="M46" i="2"/>
  <c r="D24" i="1"/>
  <c r="H24" i="1" s="1"/>
  <c r="D18" i="5"/>
  <c r="L18" i="5" s="1"/>
  <c r="D22" i="5"/>
  <c r="L22" i="5" s="1"/>
  <c r="D25" i="5"/>
  <c r="L25" i="5" s="1"/>
  <c r="D21" i="1"/>
  <c r="H21" i="1" s="1"/>
  <c r="I145" i="2"/>
  <c r="M145" i="2" s="1"/>
  <c r="O145" i="2" s="1"/>
  <c r="D54" i="1"/>
  <c r="H54" i="1" s="1"/>
  <c r="D23" i="1"/>
  <c r="H23" i="1" s="1"/>
  <c r="D17" i="1"/>
  <c r="H17" i="1" s="1"/>
  <c r="D55" i="1"/>
  <c r="H55" i="1" s="1"/>
  <c r="D47" i="5"/>
  <c r="L47" i="5" s="1"/>
  <c r="I68" i="2"/>
  <c r="M68" i="2" s="1"/>
  <c r="E66" i="2"/>
  <c r="E68" i="2" s="1"/>
  <c r="L68" i="2" s="1"/>
  <c r="D42" i="5"/>
  <c r="L42" i="5" s="1"/>
  <c r="M174" i="2"/>
  <c r="D44" i="1"/>
  <c r="H44" i="1" s="1"/>
  <c r="I117" i="2"/>
  <c r="D38" i="1"/>
  <c r="H38" i="1" s="1"/>
  <c r="D32" i="5"/>
  <c r="L32" i="5" s="1"/>
  <c r="D20" i="1"/>
  <c r="H20" i="1" s="1"/>
  <c r="D14" i="5"/>
  <c r="L14" i="5" s="1"/>
  <c r="D29" i="5"/>
  <c r="L29" i="5" s="1"/>
  <c r="D35" i="1"/>
  <c r="H35" i="1" s="1"/>
  <c r="D64" i="1"/>
  <c r="H64" i="1" s="1"/>
  <c r="D56" i="5"/>
  <c r="L56" i="5" s="1"/>
  <c r="D36" i="1"/>
  <c r="H36" i="1" s="1"/>
  <c r="I31" i="2"/>
  <c r="D34" i="5"/>
  <c r="L34" i="5" s="1"/>
  <c r="D40" i="1"/>
  <c r="H40" i="1" s="1"/>
  <c r="D44" i="5"/>
  <c r="L44" i="5" s="1"/>
  <c r="I136" i="2"/>
  <c r="O151" i="2"/>
  <c r="D53" i="5"/>
  <c r="L53" i="5" s="1"/>
  <c r="D61" i="1"/>
  <c r="H61" i="1" s="1"/>
  <c r="I165" i="2"/>
  <c r="D27" i="5"/>
  <c r="L27" i="5" s="1"/>
  <c r="E53" i="2"/>
  <c r="E55" i="2" s="1"/>
  <c r="L55" i="2" s="1"/>
  <c r="I55" i="2"/>
  <c r="M55" i="2" s="1"/>
  <c r="D37" i="5"/>
  <c r="L37" i="5" s="1"/>
  <c r="D43" i="1"/>
  <c r="H43" i="1" s="1"/>
  <c r="I114" i="2"/>
  <c r="D66" i="1"/>
  <c r="H66" i="1" s="1"/>
  <c r="I181" i="2"/>
  <c r="D58" i="5"/>
  <c r="L58" i="5" s="1"/>
  <c r="D19" i="5"/>
  <c r="L19" i="5" s="1"/>
  <c r="D23" i="5"/>
  <c r="L23" i="5" s="1"/>
  <c r="I39" i="2"/>
  <c r="M39" i="2" s="1"/>
  <c r="E37" i="2"/>
  <c r="E39" i="2" s="1"/>
  <c r="L39" i="2" s="1"/>
  <c r="D52" i="1"/>
  <c r="H52" i="1" s="1"/>
  <c r="D41" i="1"/>
  <c r="H41" i="1" s="1"/>
  <c r="I49" i="2"/>
  <c r="M49" i="2" s="1"/>
  <c r="O49" i="2" s="1"/>
  <c r="D37" i="1"/>
  <c r="H37" i="1" s="1"/>
  <c r="I178" i="2"/>
  <c r="I133" i="2"/>
  <c r="D57" i="5"/>
  <c r="L57" i="5" s="1"/>
  <c r="D24" i="5"/>
  <c r="L24" i="5" s="1"/>
  <c r="D30" i="1"/>
  <c r="H30" i="1" s="1"/>
  <c r="I72" i="2"/>
  <c r="O46" i="2" l="1"/>
  <c r="O122" i="2"/>
  <c r="O148" i="2"/>
  <c r="O68" i="2"/>
  <c r="E72" i="2"/>
  <c r="E74" i="2" s="1"/>
  <c r="L74" i="2" s="1"/>
  <c r="I74" i="2"/>
  <c r="M74" i="2" s="1"/>
  <c r="I135" i="2"/>
  <c r="M135" i="2" s="1"/>
  <c r="E133" i="2"/>
  <c r="E135" i="2" s="1"/>
  <c r="L135" i="2" s="1"/>
  <c r="I138" i="2"/>
  <c r="M138" i="2" s="1"/>
  <c r="E136" i="2"/>
  <c r="E138" i="2" s="1"/>
  <c r="L138" i="2" s="1"/>
  <c r="I170" i="2"/>
  <c r="M170" i="2" s="1"/>
  <c r="E168" i="2"/>
  <c r="E170" i="2" s="1"/>
  <c r="L170" i="2" s="1"/>
  <c r="I65" i="2"/>
  <c r="E63" i="2"/>
  <c r="E65" i="2" s="1"/>
  <c r="O158" i="2"/>
  <c r="I180" i="2"/>
  <c r="E178" i="2"/>
  <c r="E180" i="2" s="1"/>
  <c r="I52" i="2"/>
  <c r="E50" i="2"/>
  <c r="E52" i="2" s="1"/>
  <c r="O39" i="2"/>
  <c r="O55" i="2"/>
  <c r="I119" i="2"/>
  <c r="M119" i="2" s="1"/>
  <c r="E117" i="2"/>
  <c r="E119" i="2" s="1"/>
  <c r="L119" i="2" s="1"/>
  <c r="E92" i="2"/>
  <c r="E94" i="2" s="1"/>
  <c r="I94" i="2"/>
  <c r="L126" i="2"/>
  <c r="E130" i="2"/>
  <c r="E132" i="2" s="1"/>
  <c r="L132" i="2" s="1"/>
  <c r="I132" i="2"/>
  <c r="I58" i="2"/>
  <c r="M58" i="2" s="1"/>
  <c r="E56" i="2"/>
  <c r="E58" i="2" s="1"/>
  <c r="L58" i="2" s="1"/>
  <c r="O174" i="2"/>
  <c r="E165" i="2"/>
  <c r="E167" i="2" s="1"/>
  <c r="I167" i="2"/>
  <c r="M167" i="2" s="1"/>
  <c r="I33" i="2"/>
  <c r="E31" i="2"/>
  <c r="E33" i="2" s="1"/>
  <c r="I36" i="2"/>
  <c r="M36" i="2" s="1"/>
  <c r="E34" i="2"/>
  <c r="E36" i="2" s="1"/>
  <c r="L36" i="2" s="1"/>
  <c r="E114" i="2"/>
  <c r="E116" i="2" s="1"/>
  <c r="L116" i="2" s="1"/>
  <c r="I116" i="2"/>
  <c r="M116" i="2" s="1"/>
  <c r="E108" i="2"/>
  <c r="E110" i="2" s="1"/>
  <c r="L110" i="2" s="1"/>
  <c r="I110" i="2"/>
  <c r="E181" i="2"/>
  <c r="E183" i="2" s="1"/>
  <c r="L183" i="2" s="1"/>
  <c r="I183" i="2"/>
  <c r="M183" i="2" s="1"/>
  <c r="E140" i="2"/>
  <c r="E142" i="2" s="1"/>
  <c r="I142" i="2"/>
  <c r="E76" i="2"/>
  <c r="E78" i="2" s="1"/>
  <c r="I78" i="2"/>
  <c r="O62" i="2"/>
  <c r="M161" i="2"/>
  <c r="I171" i="2" l="1"/>
  <c r="O58" i="2"/>
  <c r="O36" i="2"/>
  <c r="O74" i="2"/>
  <c r="O135" i="2"/>
  <c r="I91" i="2"/>
  <c r="M78" i="2"/>
  <c r="M91" i="2" s="1"/>
  <c r="C12" i="2" s="1"/>
  <c r="M94" i="2"/>
  <c r="M107" i="2" s="1"/>
  <c r="C13" i="2" s="1"/>
  <c r="I107" i="2"/>
  <c r="M171" i="2"/>
  <c r="C17" i="2" s="1"/>
  <c r="O183" i="2"/>
  <c r="E107" i="2"/>
  <c r="L94" i="2"/>
  <c r="M180" i="2"/>
  <c r="M187" i="2" s="1"/>
  <c r="C18" i="2" s="1"/>
  <c r="I187" i="2"/>
  <c r="L65" i="2"/>
  <c r="E75" i="2"/>
  <c r="I155" i="2"/>
  <c r="M142" i="2"/>
  <c r="M155" i="2" s="1"/>
  <c r="C16" i="2" s="1"/>
  <c r="I123" i="2"/>
  <c r="M110" i="2"/>
  <c r="M123" i="2" s="1"/>
  <c r="C14" i="2" s="1"/>
  <c r="O116" i="2"/>
  <c r="E43" i="2"/>
  <c r="L33" i="2"/>
  <c r="O126" i="2"/>
  <c r="L139" i="2"/>
  <c r="B15" i="2" s="1"/>
  <c r="O119" i="2"/>
  <c r="L52" i="2"/>
  <c r="E59" i="2"/>
  <c r="M65" i="2"/>
  <c r="M75" i="2" s="1"/>
  <c r="C11" i="2" s="1"/>
  <c r="I75" i="2"/>
  <c r="O138" i="2"/>
  <c r="M132" i="2"/>
  <c r="M139" i="2" s="1"/>
  <c r="C15" i="2" s="1"/>
  <c r="I139" i="2"/>
  <c r="L180" i="2"/>
  <c r="E187" i="2"/>
  <c r="E91" i="2"/>
  <c r="L78" i="2"/>
  <c r="L167" i="2"/>
  <c r="E171" i="2"/>
  <c r="E155" i="2"/>
  <c r="L142" i="2"/>
  <c r="E123" i="2"/>
  <c r="M33" i="2"/>
  <c r="M43" i="2" s="1"/>
  <c r="C9" i="2" s="1"/>
  <c r="I43" i="2"/>
  <c r="O161" i="2"/>
  <c r="E139" i="2"/>
  <c r="M52" i="2"/>
  <c r="M59" i="2" s="1"/>
  <c r="C10" i="2" s="1"/>
  <c r="I59" i="2"/>
  <c r="O170" i="2"/>
  <c r="O132" i="2" l="1"/>
  <c r="O139" i="2" s="1"/>
  <c r="O142" i="2"/>
  <c r="O155" i="2" s="1"/>
  <c r="L155" i="2"/>
  <c r="B16" i="2" s="1"/>
  <c r="O33" i="2"/>
  <c r="O43" i="2" s="1"/>
  <c r="L43" i="2"/>
  <c r="B9" i="2" s="1"/>
  <c r="O65" i="2"/>
  <c r="O75" i="2" s="1"/>
  <c r="L75" i="2"/>
  <c r="B11" i="2" s="1"/>
  <c r="O110" i="2"/>
  <c r="O123" i="2" s="1"/>
  <c r="L123" i="2"/>
  <c r="B14" i="2" s="1"/>
  <c r="O78" i="2"/>
  <c r="O91" i="2" s="1"/>
  <c r="L91" i="2"/>
  <c r="B12" i="2" s="1"/>
  <c r="L107" i="2"/>
  <c r="B13" i="2" s="1"/>
  <c r="O94" i="2"/>
  <c r="O107" i="2" s="1"/>
  <c r="C19" i="2"/>
  <c r="O167" i="2"/>
  <c r="O171" i="2" s="1"/>
  <c r="L171" i="2"/>
  <c r="B17" i="2" s="1"/>
  <c r="O180" i="2"/>
  <c r="O187" i="2" s="1"/>
  <c r="L187" i="2"/>
  <c r="B18" i="2" s="1"/>
  <c r="O52" i="2"/>
  <c r="O59" i="2" s="1"/>
  <c r="L59" i="2"/>
  <c r="B10" i="2" s="1"/>
  <c r="E15" i="2"/>
  <c r="E11" i="2" l="1"/>
  <c r="E18" i="2"/>
  <c r="E12" i="2"/>
  <c r="E16" i="2"/>
  <c r="E10" i="2"/>
  <c r="E17" i="2"/>
  <c r="E13" i="2"/>
  <c r="E14" i="2"/>
  <c r="B19" i="2"/>
  <c r="K15" i="2" s="1"/>
  <c r="G15" i="2" s="1"/>
  <c r="H15" i="2" s="1"/>
  <c r="I15" i="2" s="1"/>
  <c r="E9" i="2"/>
  <c r="K9" i="2" l="1"/>
  <c r="G9" i="2" s="1"/>
  <c r="K14" i="2"/>
  <c r="G14" i="2" s="1"/>
  <c r="H14" i="2" s="1"/>
  <c r="I14" i="2" s="1"/>
  <c r="K17" i="2"/>
  <c r="G17" i="2" s="1"/>
  <c r="H17" i="2" s="1"/>
  <c r="I17" i="2" s="1"/>
  <c r="K12" i="2"/>
  <c r="G12" i="2" s="1"/>
  <c r="H12" i="2" s="1"/>
  <c r="I12" i="2" s="1"/>
  <c r="E19" i="2"/>
  <c r="K13" i="2"/>
  <c r="G13" i="2" s="1"/>
  <c r="H13" i="2" s="1"/>
  <c r="I13" i="2" s="1"/>
  <c r="K10" i="2"/>
  <c r="G10" i="2" s="1"/>
  <c r="H10" i="2" s="1"/>
  <c r="I10" i="2" s="1"/>
  <c r="K11" i="2"/>
  <c r="G11" i="2" s="1"/>
  <c r="H11" i="2" s="1"/>
  <c r="I11" i="2" s="1"/>
  <c r="K16" i="2"/>
  <c r="G16" i="2" s="1"/>
  <c r="H16" i="2" s="1"/>
  <c r="I16" i="2" s="1"/>
  <c r="K18" i="2"/>
  <c r="G18" i="2" s="1"/>
  <c r="H18" i="2" s="1"/>
  <c r="I18" i="2" s="1"/>
  <c r="K19" i="2" l="1"/>
  <c r="G19" i="2"/>
  <c r="H9" i="2"/>
  <c r="H19" i="2" l="1"/>
  <c r="I9" i="2"/>
  <c r="I19" i="2" s="1"/>
</calcChain>
</file>

<file path=xl/comments1.xml><?xml version="1.0" encoding="utf-8"?>
<comments xmlns="http://schemas.openxmlformats.org/spreadsheetml/2006/main">
  <authors>
    <author>321 Marcelo Hernandez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Infantil:</t>
        </r>
        <r>
          <rPr>
            <b/>
            <sz val="9"/>
            <color indexed="81"/>
            <rFont val="Tahoma"/>
            <family val="2"/>
          </rPr>
          <t xml:space="preserve">
- Mayor o igual a 50% ppm
- Menor o igual a 60% ppm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Esta tarifa no depende de un rango del Precio Promedio Mercado.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a 80% ppm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Tahoma"/>
            <family val="2"/>
          </rPr>
          <t>Menor o igual a 90% ppm</t>
        </r>
      </text>
    </comment>
    <comment ref="J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</text>
    </comment>
    <comment ref="H47" authorId="0" shapeId="0">
      <text>
        <r>
          <rPr>
            <b/>
            <u/>
            <sz val="9"/>
            <color indexed="81"/>
            <rFont val="Tahoma"/>
            <family val="2"/>
          </rPr>
          <t>Rango de tarifa Sala Cuna: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</text>
    </comment>
    <comment ref="J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<sst xmlns="http://schemas.openxmlformats.org/spreadsheetml/2006/main" count="1327" uniqueCount="251">
  <si>
    <t>REPARTICION:</t>
  </si>
  <si>
    <t xml:space="preserve">TOTAL </t>
  </si>
  <si>
    <t>Cálculo Ingreso</t>
  </si>
  <si>
    <t>Ocupación / Cargo</t>
  </si>
  <si>
    <t>Reajuste</t>
  </si>
  <si>
    <t>% TOTAL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</si>
  <si>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</si>
  <si>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</si>
  <si>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</si>
  <si>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</si>
  <si>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</si>
  <si>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</si>
  <si>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</si>
  <si>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</si>
  <si>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</si>
  <si>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</si>
  <si>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</si>
  <si>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</si>
  <si>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</si>
  <si>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</si>
  <si>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</si>
  <si>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</si>
  <si>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</si>
  <si>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</si>
  <si>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</si>
  <si>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</si>
  <si>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</si>
  <si>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</si>
  <si>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</si>
  <si>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</si>
  <si>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</si>
  <si>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</si>
  <si>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</si>
  <si>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</si>
  <si>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</si>
  <si>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</si>
  <si>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</si>
  <si>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1)</t>
  </si>
  <si>
    <t>(Nombre de prestación 2)</t>
  </si>
  <si>
    <t>(Nombre de prestación 3)</t>
  </si>
  <si>
    <t>(Nombre de prestación 4)</t>
  </si>
  <si>
    <t>(Nombre de prestación 5)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</si>
  <si>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</si>
  <si>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</si>
  <si>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</si>
  <si>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</si>
  <si>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</si>
  <si>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</si>
  <si>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</si>
  <si>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</si>
  <si>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</si>
  <si>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</si>
  <si>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</si>
  <si>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</si>
  <si>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</si>
  <si>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</si>
  <si>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</si>
  <si>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</si>
  <si>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</si>
  <si>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</si>
  <si>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</si>
  <si>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</si>
  <si>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</si>
  <si>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</si>
  <si>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</si>
  <si>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</si>
  <si>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</si>
  <si>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</si>
  <si>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</si>
  <si>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</si>
  <si>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</si>
  <si>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</si>
  <si>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</si>
  <si>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</si>
  <si>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</si>
  <si>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</si>
  <si>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</si>
  <si>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</si>
  <si>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ASISTENCIA HABITACIONAL</t>
  </si>
  <si>
    <t>ASISTENCIA SOCIAL</t>
  </si>
  <si>
    <t>ASISTENCIA JURÍDICA</t>
  </si>
  <si>
    <t>Institución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</si>
  <si>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</si>
  <si>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</si>
  <si>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</si>
  <si>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</si>
  <si>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</si>
  <si>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</si>
  <si>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</si>
  <si>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</si>
  <si>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REMUNERACIONES CÓD. DEL TRABAJO DE PROFESIONALES UNIDADES DE APOYO</t>
  </si>
  <si>
    <t>COSTO INDIRECTO ESTIMADO 2019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</si>
  <si>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</si>
  <si>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</si>
  <si>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</si>
  <si>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</si>
  <si>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</si>
  <si>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</si>
  <si>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</si>
  <si>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</si>
  <si>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</si>
  <si>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</si>
  <si>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</si>
  <si>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</si>
  <si>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</si>
  <si>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</si>
  <si>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Personal Servicio Activo Armada y otras FFAA</t>
  </si>
  <si>
    <t>Gendarmeria y PDI</t>
  </si>
  <si>
    <t>En retiro</t>
  </si>
  <si>
    <t>Casos Especiales</t>
  </si>
  <si>
    <t>Ingreso por Matrícula</t>
  </si>
  <si>
    <t>Ingreso por Mensualidad</t>
  </si>
  <si>
    <t>Mensualidad 2018</t>
  </si>
  <si>
    <t>Departamento de Informática</t>
  </si>
  <si>
    <t>Departamento de RR.HH.</t>
  </si>
  <si>
    <t>Departamento de Finanzas y Abastecimiento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</si>
  <si>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</si>
  <si>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</si>
  <si>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</si>
  <si>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</si>
  <si>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</si>
  <si>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</si>
  <si>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</si>
  <si>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</si>
  <si>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</si>
  <si>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</si>
  <si>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</si>
  <si>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</si>
  <si>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</si>
  <si>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</si>
  <si>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Indirecto</t>
  </si>
  <si>
    <t>TODOS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</si>
  <si>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</si>
  <si>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</si>
  <si>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</si>
  <si>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</si>
  <si>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</si>
  <si>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</si>
  <si>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D) ESTIMACION DE COSTOS DIRECTOS E INDIRECTOS</t>
  </si>
  <si>
    <t>F) RESUMEN DE TARIFADO</t>
  </si>
  <si>
    <t>G) DETALLE DE DATOS COMPLEMENTARIOS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</si>
  <si>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</si>
  <si>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</si>
  <si>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</si>
  <si>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</si>
  <si>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</si>
  <si>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</si>
  <si>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TABLA 4: REMUNERACIONES DEL PERSONAL LEY 18.712 DE CENTROS DE BENEFICIOS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</si>
  <si>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</si>
  <si>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</si>
  <si>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</si>
  <si>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</si>
  <si>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</si>
  <si>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</si>
  <si>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</si>
  <si>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5: REMUNERACIONES DEL PERSONAL LEY 18.712 DE UNIDADES DE APOYO ADMINISTRATIVO</t>
  </si>
  <si>
    <t>Unidades de Apoyo Administrativo</t>
  </si>
  <si>
    <t>ASISTENCIA INSTITUCIONAL</t>
  </si>
  <si>
    <t>ADM. CENTRAL</t>
  </si>
  <si>
    <t>Otros</t>
  </si>
  <si>
    <t>UNIDADES OPERATIVAS</t>
  </si>
  <si>
    <t>Asistencia Recreativa</t>
  </si>
  <si>
    <t>Asistencia Educacional</t>
  </si>
  <si>
    <t>TABLA 3: COMPARACIÓN TARIFAS CON PRECIOS DE MERCADO</t>
  </si>
  <si>
    <t>TABLA 7: COSTOS INDIRECTOS EN REMUNERACIONES DE UNIDADES DE APOYO ADMINISTRATIVO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</si>
  <si>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</si>
  <si>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</si>
  <si>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Meta Ocupación niños 2019</t>
  </si>
  <si>
    <t>Propuesta Mensualidad 2019</t>
  </si>
  <si>
    <t>Reajuste en pesos ($)</t>
  </si>
  <si>
    <t>Reajuste en porcentaje (%)</t>
  </si>
  <si>
    <t>TABLA 10: RESUMEN DE TARIFADO</t>
  </si>
  <si>
    <t>TABLA 9: DETALLE DE INGRESOS POR PRESTACIÓN Y SEGMENTO</t>
  </si>
  <si>
    <t>TABLA 8: RESUMEN DE INGRESOS Y EGRESOS DE CENTROS DE BENEFICIOS</t>
  </si>
  <si>
    <t>TABLA 6: COSTOS DIRECTOS DE CENTROS DE BENEFICIOS</t>
  </si>
  <si>
    <t>A) REAJUSTE DE TARIFAS Y METAS DE OCUPACIÓN POR CENTRO DE BENEFICIO</t>
  </si>
  <si>
    <t>D) Estimación Costos Directos e Indirectos</t>
  </si>
  <si>
    <t>E) Resumen Ingresos y Egresos</t>
  </si>
  <si>
    <t>E) RESUMEN DE INGRESOS Y EGRESOS</t>
  </si>
  <si>
    <t>Gendarmería y PDI</t>
  </si>
  <si>
    <t>ANEXO B</t>
  </si>
  <si>
    <t>Ingreso por Escuela de Verano</t>
  </si>
  <si>
    <t>Media jornada</t>
  </si>
  <si>
    <t>Jornada completa</t>
  </si>
  <si>
    <t>% respecto a Precio Promedio Mercado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</si>
  <si>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</si>
  <si>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</si>
  <si>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</si>
  <si>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</si>
  <si>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Sala Cuna YYYYY</t>
  </si>
  <si>
    <t>Total Meta Ocupación</t>
  </si>
  <si>
    <t>Diurna</t>
  </si>
  <si>
    <t>Media Jornada</t>
  </si>
  <si>
    <t>Noche</t>
  </si>
  <si>
    <t>Jardines Infantiles</t>
  </si>
  <si>
    <t>Salas Cunas</t>
  </si>
  <si>
    <t>(Nombre de S.C. n° 2)</t>
  </si>
  <si>
    <t>(Nombre de S.C. n° 3)</t>
  </si>
  <si>
    <t>(Nombre de S.C. n° 4)</t>
  </si>
  <si>
    <t>(Nombre de J.I. n° 2)</t>
  </si>
  <si>
    <t>(Nombre de J.I. n° 3)</t>
  </si>
  <si>
    <t>(Nombre de J.I. n° 4)</t>
  </si>
  <si>
    <t>(Nombre de J.I. n° 5)</t>
  </si>
  <si>
    <t>(Nombre de J.I. n° 6)</t>
  </si>
  <si>
    <t>Celda en color rojo si se encuentra fuera de rango</t>
  </si>
  <si>
    <t>Jardín Infantil Pequeños Colonos</t>
  </si>
  <si>
    <t>Jardín Infantil Ukika</t>
  </si>
  <si>
    <t xml:space="preserve">Ed. De Párvulos </t>
  </si>
  <si>
    <t>Jardín Infantil pequeños colonos</t>
  </si>
  <si>
    <t>Marcela</t>
  </si>
  <si>
    <t>Garces</t>
  </si>
  <si>
    <t>Técnicos</t>
  </si>
  <si>
    <t xml:space="preserve">Constanza </t>
  </si>
  <si>
    <t>Peña</t>
  </si>
  <si>
    <t>Miriam</t>
  </si>
  <si>
    <t>Castro</t>
  </si>
  <si>
    <t>Amanda</t>
  </si>
  <si>
    <t>Vicencio</t>
  </si>
  <si>
    <t>Yeniffer</t>
  </si>
  <si>
    <t>Garcia</t>
  </si>
  <si>
    <t>María</t>
  </si>
  <si>
    <t>Carcamo</t>
  </si>
  <si>
    <t>Auxiliar aseo</t>
  </si>
  <si>
    <t xml:space="preserve">Brenda </t>
  </si>
  <si>
    <t>Saavedra</t>
  </si>
  <si>
    <t>Contador General</t>
  </si>
  <si>
    <t>Tania</t>
  </si>
  <si>
    <t>Orellana</t>
  </si>
  <si>
    <t>Contador Ciclo Ingresos</t>
  </si>
  <si>
    <t xml:space="preserve">Marcela </t>
  </si>
  <si>
    <t>Ramirez</t>
  </si>
  <si>
    <t>Tesoreria y Recursos Humanos</t>
  </si>
  <si>
    <t>Vergara</t>
  </si>
  <si>
    <t>Encargada Rendición de ctas</t>
  </si>
  <si>
    <t>Madriaza</t>
  </si>
  <si>
    <t>Encargada certificaciones</t>
  </si>
  <si>
    <t>Carlos</t>
  </si>
  <si>
    <t>Aranguiz</t>
  </si>
  <si>
    <t>Comisionado Pta. Arenas</t>
  </si>
  <si>
    <t>Sala Cuna UKIKA</t>
  </si>
  <si>
    <t>5 DIAS AL 100% + 1 DIA AL 40%</t>
  </si>
  <si>
    <t>AÑO 2018 PAGADO CON AFL</t>
  </si>
  <si>
    <t>AÑO 2017 Y 2018 PAGADO UN PORCENTAJE CON RECURSOS AFL</t>
  </si>
  <si>
    <t>PROMEDIO 3 AÑOS</t>
  </si>
  <si>
    <t>AÑO 2017 Y 2018 PAGADO CON AFL (INCLUYE TINTAS IMPRESORA)</t>
  </si>
  <si>
    <t>NO TIENE FOFI DIRECTO</t>
  </si>
  <si>
    <t>IMPRENTA, CONFECCION AGENDAS</t>
  </si>
  <si>
    <t>UN VIAJE AL AÑO</t>
  </si>
  <si>
    <t>APORTE PATRONAL</t>
  </si>
  <si>
    <t>SEGURO DE INMUEBLES PROMEDIO 3 AÑOS + SEGURO PARVULO POR 36 NIÑOS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</si>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</sst>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\ #,##0;[Red]\-&quot;$&quot;\ #,##0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</numFmts>
  <fonts count="3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</fills>
  <borders count="3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/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 style="medium">
        <color rgb="FFC0000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rgb="FFC00000"/>
      </right>
      <top style="medium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rgb="FFC00000"/>
      </right>
      <top/>
      <bottom style="medium">
        <color indexed="8"/>
      </bottom>
      <diagonal/>
    </border>
    <border>
      <left style="medium">
        <color rgb="FFC00000"/>
      </left>
      <right/>
      <top style="thin">
        <color indexed="8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34">
    <xf numFmtId="0" fontId="0" fillId="0" borderId="0" xfId="0"/>
    <xf numFmtId="167" fontId="14" fillId="0" borderId="11" xfId="1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8" borderId="5" xfId="0" applyFont="1" applyFill="1" applyBorder="1" applyAlignment="1" applyProtection="1">
      <alignment horizontal="center" vertical="center" wrapText="1"/>
    </xf>
    <xf numFmtId="0" fontId="12" fillId="18" borderId="3" xfId="0" applyFont="1" applyFill="1" applyBorder="1" applyAlignment="1" applyProtection="1">
      <alignment horizontal="center" vertical="center" wrapText="1"/>
    </xf>
    <xf numFmtId="0" fontId="12" fillId="18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175" fontId="12" fillId="0" borderId="0" xfId="0" applyNumberFormat="1" applyFont="1" applyFill="1" applyBorder="1" applyAlignment="1" applyProtection="1"/>
    <xf numFmtId="0" fontId="12" fillId="20" borderId="4" xfId="0" applyFont="1" applyFill="1" applyBorder="1" applyAlignment="1" applyProtection="1">
      <alignment horizontal="center" vertical="center" wrapText="1"/>
    </xf>
    <xf numFmtId="172" fontId="12" fillId="20" borderId="4" xfId="12" applyNumberFormat="1" applyFont="1" applyFill="1" applyBorder="1" applyAlignment="1" applyProtection="1">
      <alignment horizontal="center" vertical="center" wrapText="1"/>
    </xf>
    <xf numFmtId="0" fontId="10" fillId="20" borderId="3" xfId="0" applyFont="1" applyFill="1" applyBorder="1" applyAlignment="1" applyProtection="1">
      <alignment horizontal="center" vertical="center"/>
    </xf>
    <xf numFmtId="166" fontId="10" fillId="26" borderId="3" xfId="13" applyNumberFormat="1" applyFont="1" applyFill="1" applyBorder="1" applyAlignment="1" applyProtection="1">
      <alignment vertical="center"/>
    </xf>
    <xf numFmtId="0" fontId="10" fillId="27" borderId="3" xfId="0" applyFont="1" applyFill="1" applyBorder="1" applyAlignment="1" applyProtection="1">
      <alignment horizontal="left" vertical="center"/>
    </xf>
    <xf numFmtId="166" fontId="10" fillId="27" borderId="8" xfId="13" applyNumberFormat="1" applyFont="1" applyFill="1" applyBorder="1" applyAlignment="1" applyProtection="1">
      <alignment horizontal="center" vertical="center"/>
    </xf>
    <xf numFmtId="166" fontId="10" fillId="28" borderId="3" xfId="13" applyNumberFormat="1" applyFont="1" applyFill="1" applyBorder="1" applyAlignment="1" applyProtection="1">
      <alignment vertical="center"/>
    </xf>
    <xf numFmtId="166" fontId="10" fillId="27" borderId="3" xfId="13" applyNumberFormat="1" applyFont="1" applyFill="1" applyBorder="1" applyAlignment="1" applyProtection="1">
      <alignment horizontal="center" vertical="center"/>
    </xf>
    <xf numFmtId="0" fontId="10" fillId="24" borderId="3" xfId="0" applyFont="1" applyFill="1" applyBorder="1" applyAlignment="1" applyProtection="1">
      <alignment horizontal="left" vertical="center"/>
    </xf>
    <xf numFmtId="166" fontId="10" fillId="24" borderId="8" xfId="13" applyNumberFormat="1" applyFont="1" applyFill="1" applyBorder="1" applyAlignment="1" applyProtection="1">
      <alignment horizontal="center" vertical="center"/>
    </xf>
    <xf numFmtId="166" fontId="10" fillId="24" borderId="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30" borderId="12" xfId="0" applyFont="1" applyFill="1" applyBorder="1" applyAlignment="1" applyProtection="1">
      <alignment horizontal="center" vertical="center" wrapText="1"/>
    </xf>
    <xf numFmtId="0" fontId="17" fillId="30" borderId="7" xfId="0" applyFont="1" applyFill="1" applyBorder="1" applyAlignment="1" applyProtection="1">
      <alignment horizontal="center" vertical="center" wrapText="1"/>
    </xf>
    <xf numFmtId="0" fontId="17" fillId="30" borderId="3" xfId="0" applyFont="1" applyFill="1" applyBorder="1" applyAlignment="1" applyProtection="1">
      <alignment horizontal="center" vertical="center" wrapText="1"/>
    </xf>
    <xf numFmtId="166" fontId="0" fillId="23" borderId="13" xfId="13" applyNumberFormat="1" applyFont="1" applyFill="1" applyBorder="1" applyAlignment="1" applyProtection="1">
      <alignment vertical="center"/>
    </xf>
    <xf numFmtId="166" fontId="0" fillId="23" borderId="7" xfId="13" applyNumberFormat="1" applyFont="1" applyFill="1" applyBorder="1" applyAlignment="1" applyProtection="1">
      <alignment vertical="center"/>
    </xf>
    <xf numFmtId="166" fontId="0" fillId="23" borderId="20" xfId="13" applyNumberFormat="1" applyFont="1" applyFill="1" applyBorder="1" applyAlignment="1" applyProtection="1">
      <alignment vertical="center"/>
    </xf>
    <xf numFmtId="166" fontId="12" fillId="23" borderId="3" xfId="13" applyNumberFormat="1" applyFont="1" applyFill="1" applyBorder="1" applyAlignment="1" applyProtection="1">
      <alignment vertical="center"/>
    </xf>
    <xf numFmtId="166" fontId="12" fillId="31" borderId="16" xfId="0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6" fontId="0" fillId="0" borderId="21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4" xfId="13" applyNumberFormat="1" applyFont="1" applyFill="1" applyBorder="1" applyAlignment="1" applyProtection="1">
      <alignment vertical="center"/>
    </xf>
    <xf numFmtId="0" fontId="12" fillId="25" borderId="19" xfId="0" applyFont="1" applyFill="1" applyBorder="1" applyAlignment="1" applyProtection="1">
      <alignment horizontal="center" vertical="center"/>
    </xf>
    <xf numFmtId="0" fontId="12" fillId="24" borderId="40" xfId="0" applyFont="1" applyFill="1" applyBorder="1" applyAlignment="1" applyProtection="1">
      <alignment horizontal="center" vertical="center" wrapText="1"/>
    </xf>
    <xf numFmtId="1" fontId="0" fillId="0" borderId="40" xfId="0" applyNumberFormat="1" applyFont="1" applyFill="1" applyBorder="1" applyAlignment="1" applyProtection="1">
      <alignment horizontal="center" vertical="center" wrapText="1"/>
    </xf>
    <xf numFmtId="173" fontId="18" fillId="0" borderId="18" xfId="0" applyNumberFormat="1" applyFont="1" applyFill="1" applyBorder="1" applyAlignment="1" applyProtection="1">
      <alignment horizontal="left"/>
    </xf>
    <xf numFmtId="166" fontId="10" fillId="24" borderId="2" xfId="13" applyNumberFormat="1" applyFont="1" applyFill="1" applyBorder="1" applyAlignment="1" applyProtection="1">
      <alignment horizontal="center" vertical="center"/>
    </xf>
    <xf numFmtId="166" fontId="10" fillId="26" borderId="4" xfId="13" applyNumberFormat="1" applyFont="1" applyFill="1" applyBorder="1" applyAlignment="1" applyProtection="1">
      <alignment vertical="center"/>
    </xf>
    <xf numFmtId="166" fontId="10" fillId="26" borderId="9" xfId="13" applyNumberFormat="1" applyFont="1" applyFill="1" applyBorder="1" applyAlignment="1" applyProtection="1">
      <alignment vertical="center"/>
    </xf>
    <xf numFmtId="166" fontId="10" fillId="27" borderId="40" xfId="13" applyNumberFormat="1" applyFont="1" applyFill="1" applyBorder="1" applyAlignment="1" applyProtection="1">
      <alignment horizontal="center" vertical="center"/>
    </xf>
    <xf numFmtId="166" fontId="10" fillId="28" borderId="3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43" xfId="13" applyNumberFormat="1" applyFont="1" applyFill="1" applyBorder="1" applyAlignment="1" applyProtection="1">
      <alignment vertical="center"/>
    </xf>
    <xf numFmtId="166" fontId="12" fillId="18" borderId="50" xfId="0" applyNumberFormat="1" applyFont="1" applyFill="1" applyBorder="1" applyAlignment="1" applyProtection="1">
      <alignment horizontal="center" vertical="center" wrapText="1"/>
    </xf>
    <xf numFmtId="166" fontId="12" fillId="18" borderId="42" xfId="0" applyNumberFormat="1" applyFont="1" applyFill="1" applyBorder="1" applyAlignment="1" applyProtection="1">
      <alignment horizontal="center" vertical="center" wrapText="1"/>
    </xf>
    <xf numFmtId="166" fontId="13" fillId="0" borderId="43" xfId="13" applyNumberFormat="1" applyFont="1" applyFill="1" applyBorder="1" applyAlignment="1" applyProtection="1">
      <alignment vertical="center"/>
    </xf>
    <xf numFmtId="171" fontId="0" fillId="0" borderId="42" xfId="12" applyNumberFormat="1" applyFont="1" applyFill="1" applyBorder="1" applyAlignment="1" applyProtection="1">
      <alignment vertical="center"/>
    </xf>
    <xf numFmtId="171" fontId="0" fillId="0" borderId="43" xfId="12" applyNumberFormat="1" applyFont="1" applyFill="1" applyBorder="1" applyAlignment="1" applyProtection="1">
      <alignment vertical="center"/>
    </xf>
    <xf numFmtId="166" fontId="12" fillId="18" borderId="55" xfId="0" applyNumberFormat="1" applyFont="1" applyFill="1" applyBorder="1" applyAlignment="1" applyProtection="1">
      <alignment horizontal="center" vertical="center" wrapText="1"/>
    </xf>
    <xf numFmtId="166" fontId="13" fillId="0" borderId="56" xfId="13" applyNumberFormat="1" applyFont="1" applyFill="1" applyBorder="1" applyAlignment="1" applyProtection="1">
      <alignment vertical="center"/>
    </xf>
    <xf numFmtId="166" fontId="13" fillId="0" borderId="57" xfId="13" applyNumberFormat="1" applyFont="1" applyFill="1" applyBorder="1" applyAlignment="1" applyProtection="1">
      <alignment vertical="center"/>
    </xf>
    <xf numFmtId="171" fontId="0" fillId="0" borderId="54" xfId="12" applyNumberFormat="1" applyFont="1" applyFill="1" applyBorder="1" applyAlignment="1" applyProtection="1">
      <alignment vertical="center"/>
    </xf>
    <xf numFmtId="171" fontId="0" fillId="0" borderId="55" xfId="12" applyNumberFormat="1" applyFont="1" applyFill="1" applyBorder="1" applyAlignment="1" applyProtection="1">
      <alignment vertical="center"/>
    </xf>
    <xf numFmtId="166" fontId="0" fillId="0" borderId="58" xfId="13" applyNumberFormat="1" applyFont="1" applyFill="1" applyBorder="1" applyAlignment="1" applyProtection="1">
      <alignment vertical="center"/>
    </xf>
    <xf numFmtId="166" fontId="0" fillId="0" borderId="59" xfId="13" applyNumberFormat="1" applyFont="1" applyFill="1" applyBorder="1" applyAlignment="1" applyProtection="1">
      <alignment vertical="center"/>
    </xf>
    <xf numFmtId="171" fontId="0" fillId="0" borderId="56" xfId="12" applyNumberFormat="1" applyFont="1" applyFill="1" applyBorder="1" applyAlignment="1" applyProtection="1">
      <alignment vertical="center"/>
    </xf>
    <xf numFmtId="171" fontId="0" fillId="0" borderId="57" xfId="12" applyNumberFormat="1" applyFont="1" applyFill="1" applyBorder="1" applyAlignment="1" applyProtection="1">
      <alignment vertical="center"/>
    </xf>
    <xf numFmtId="166" fontId="0" fillId="0" borderId="56" xfId="13" applyNumberFormat="1" applyFont="1" applyFill="1" applyBorder="1" applyAlignment="1" applyProtection="1">
      <alignment vertical="center"/>
    </xf>
    <xf numFmtId="166" fontId="0" fillId="0" borderId="57" xfId="13" applyNumberFormat="1" applyFont="1" applyFill="1" applyBorder="1" applyAlignment="1" applyProtection="1">
      <alignment vertical="center"/>
    </xf>
    <xf numFmtId="166" fontId="0" fillId="0" borderId="57" xfId="0" applyNumberFormat="1" applyFont="1" applyFill="1" applyBorder="1" applyAlignment="1" applyProtection="1">
      <alignment vertical="center"/>
    </xf>
    <xf numFmtId="166" fontId="0" fillId="10" borderId="43" xfId="13" applyNumberFormat="1" applyFont="1" applyFill="1" applyBorder="1" applyAlignment="1" applyProtection="1">
      <alignment horizontal="right"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4" xfId="13" applyNumberFormat="1" applyFont="1" applyFill="1" applyBorder="1" applyAlignment="1" applyProtection="1">
      <alignment horizontal="right" vertical="center"/>
    </xf>
    <xf numFmtId="166" fontId="12" fillId="18" borderId="56" xfId="0" applyNumberFormat="1" applyFont="1" applyFill="1" applyBorder="1" applyAlignment="1" applyProtection="1">
      <alignment horizontal="center" vertical="center" wrapText="1"/>
    </xf>
    <xf numFmtId="166" fontId="12" fillId="18" borderId="43" xfId="0" applyNumberFormat="1" applyFont="1" applyFill="1" applyBorder="1" applyAlignment="1" applyProtection="1">
      <alignment horizontal="center" vertical="center" wrapText="1"/>
    </xf>
    <xf numFmtId="166" fontId="12" fillId="18" borderId="57" xfId="0" applyNumberFormat="1" applyFont="1" applyFill="1" applyBorder="1" applyAlignment="1" applyProtection="1">
      <alignment horizontal="center" vertical="center" wrapText="1"/>
    </xf>
    <xf numFmtId="166" fontId="12" fillId="18" borderId="44" xfId="0" applyNumberFormat="1" applyFont="1" applyFill="1" applyBorder="1" applyAlignment="1" applyProtection="1">
      <alignment horizontal="center" vertical="center" wrapText="1"/>
    </xf>
    <xf numFmtId="0" fontId="12" fillId="18" borderId="54" xfId="0" applyFont="1" applyFill="1" applyBorder="1" applyAlignment="1" applyProtection="1">
      <alignment horizontal="center" vertical="center"/>
    </xf>
    <xf numFmtId="0" fontId="12" fillId="19" borderId="5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0" fillId="36" borderId="98" xfId="13" applyNumberFormat="1" applyFont="1" applyFill="1" applyBorder="1" applyAlignment="1" applyProtection="1">
      <alignment vertical="center"/>
    </xf>
    <xf numFmtId="175" fontId="0" fillId="36" borderId="83" xfId="0" applyNumberFormat="1" applyFont="1" applyFill="1" applyBorder="1" applyAlignment="1" applyProtection="1">
      <alignment horizontal="right" vertical="center"/>
    </xf>
    <xf numFmtId="166" fontId="18" fillId="36" borderId="19" xfId="13" applyNumberFormat="1" applyFont="1" applyFill="1" applyBorder="1" applyAlignment="1" applyProtection="1">
      <alignment vertical="center"/>
    </xf>
    <xf numFmtId="166" fontId="10" fillId="35" borderId="3" xfId="13" applyNumberFormat="1" applyFont="1" applyFill="1" applyBorder="1" applyAlignment="1" applyProtection="1">
      <alignment vertical="center"/>
    </xf>
    <xf numFmtId="166" fontId="18" fillId="1" borderId="48" xfId="13" applyNumberFormat="1" applyFont="1" applyFill="1" applyBorder="1" applyAlignment="1" applyProtection="1">
      <alignment vertical="center"/>
    </xf>
    <xf numFmtId="174" fontId="18" fillId="1" borderId="48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8" fillId="0" borderId="47" xfId="0" applyNumberFormat="1" applyFont="1" applyFill="1" applyBorder="1" applyAlignment="1" applyProtection="1">
      <alignment horizontal="left"/>
    </xf>
    <xf numFmtId="166" fontId="18" fillId="36" borderId="50" xfId="13" applyNumberFormat="1" applyFont="1" applyFill="1" applyBorder="1" applyAlignment="1" applyProtection="1">
      <alignment vertical="center"/>
    </xf>
    <xf numFmtId="166" fontId="10" fillId="35" borderId="42" xfId="13" applyNumberFormat="1" applyFont="1" applyFill="1" applyBorder="1" applyAlignment="1" applyProtection="1">
      <alignment vertical="center"/>
    </xf>
    <xf numFmtId="0" fontId="22" fillId="0" borderId="101" xfId="0" applyFont="1" applyFill="1" applyBorder="1" applyAlignment="1" applyProtection="1">
      <alignment horizontal="center" vertical="center"/>
    </xf>
    <xf numFmtId="165" fontId="24" fillId="37" borderId="78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166" fontId="12" fillId="35" borderId="16" xfId="0" applyNumberFormat="1" applyFont="1" applyFill="1" applyBorder="1" applyAlignment="1" applyProtection="1">
      <alignment vertical="center"/>
    </xf>
    <xf numFmtId="0" fontId="12" fillId="38" borderId="104" xfId="0" applyFont="1" applyFill="1" applyBorder="1" applyAlignment="1" applyProtection="1">
      <alignment horizontal="center" vertical="center" wrapText="1"/>
    </xf>
    <xf numFmtId="0" fontId="12" fillId="39" borderId="105" xfId="0" applyFont="1" applyFill="1" applyBorder="1" applyAlignment="1" applyProtection="1">
      <alignment vertical="center"/>
    </xf>
    <xf numFmtId="165" fontId="12" fillId="39" borderId="106" xfId="13" applyNumberFormat="1" applyFont="1" applyFill="1" applyBorder="1" applyAlignment="1" applyProtection="1">
      <alignment vertical="center"/>
    </xf>
    <xf numFmtId="165" fontId="12" fillId="39" borderId="82" xfId="13" applyNumberFormat="1" applyFont="1" applyFill="1" applyBorder="1" applyAlignment="1" applyProtection="1">
      <alignment vertical="center"/>
    </xf>
    <xf numFmtId="166" fontId="12" fillId="42" borderId="56" xfId="0" applyNumberFormat="1" applyFont="1" applyFill="1" applyBorder="1" applyAlignment="1" applyProtection="1">
      <alignment horizontal="center" vertical="center" wrapText="1"/>
    </xf>
    <xf numFmtId="166" fontId="12" fillId="42" borderId="43" xfId="0" applyNumberFormat="1" applyFont="1" applyFill="1" applyBorder="1" applyAlignment="1" applyProtection="1">
      <alignment horizontal="center" vertical="center" wrapText="1"/>
    </xf>
    <xf numFmtId="166" fontId="12" fillId="42" borderId="57" xfId="0" applyNumberFormat="1" applyFont="1" applyFill="1" applyBorder="1" applyAlignment="1" applyProtection="1">
      <alignment horizontal="center" vertical="center" wrapText="1"/>
    </xf>
    <xf numFmtId="166" fontId="12" fillId="42" borderId="54" xfId="0" applyNumberFormat="1" applyFont="1" applyFill="1" applyBorder="1" applyAlignment="1" applyProtection="1">
      <alignment horizontal="center" vertical="center" wrapText="1"/>
    </xf>
    <xf numFmtId="166" fontId="12" fillId="42" borderId="42" xfId="0" applyNumberFormat="1" applyFont="1" applyFill="1" applyBorder="1" applyAlignment="1" applyProtection="1">
      <alignment horizontal="center" vertical="center" wrapText="1"/>
    </xf>
    <xf numFmtId="166" fontId="12" fillId="42" borderId="55" xfId="0" applyNumberFormat="1" applyFont="1" applyFill="1" applyBorder="1" applyAlignment="1" applyProtection="1">
      <alignment horizontal="center" vertical="center" wrapText="1"/>
    </xf>
    <xf numFmtId="165" fontId="0" fillId="0" borderId="109" xfId="13" applyNumberFormat="1" applyFont="1" applyFill="1" applyBorder="1" applyAlignment="1" applyProtection="1">
      <alignment vertical="center"/>
    </xf>
    <xf numFmtId="166" fontId="12" fillId="42" borderId="49" xfId="0" applyNumberFormat="1" applyFont="1" applyFill="1" applyBorder="1" applyAlignment="1" applyProtection="1">
      <alignment horizontal="center" vertical="center" wrapText="1"/>
    </xf>
    <xf numFmtId="166" fontId="12" fillId="42" borderId="113" xfId="0" applyNumberFormat="1" applyFont="1" applyFill="1" applyBorder="1" applyAlignment="1" applyProtection="1">
      <alignment horizontal="center" vertical="center" wrapText="1"/>
    </xf>
    <xf numFmtId="166" fontId="12" fillId="18" borderId="49" xfId="0" applyNumberFormat="1" applyFont="1" applyFill="1" applyBorder="1" applyAlignment="1" applyProtection="1">
      <alignment horizontal="center" vertical="center" wrapText="1"/>
    </xf>
    <xf numFmtId="166" fontId="12" fillId="18" borderId="113" xfId="0" applyNumberFormat="1" applyFont="1" applyFill="1" applyBorder="1" applyAlignment="1" applyProtection="1">
      <alignment horizontal="center" vertical="center" wrapText="1"/>
    </xf>
    <xf numFmtId="166" fontId="22" fillId="39" borderId="58" xfId="13" applyNumberFormat="1" applyFont="1" applyFill="1" applyBorder="1" applyAlignment="1" applyProtection="1">
      <alignment vertical="center" wrapText="1"/>
    </xf>
    <xf numFmtId="166" fontId="22" fillId="39" borderId="34" xfId="13" applyNumberFormat="1" applyFont="1" applyFill="1" applyBorder="1" applyAlignment="1" applyProtection="1">
      <alignment vertical="center" wrapText="1"/>
    </xf>
    <xf numFmtId="166" fontId="22" fillId="39" borderId="59" xfId="13" applyNumberFormat="1" applyFont="1" applyFill="1" applyBorder="1" applyAlignment="1" applyProtection="1">
      <alignment vertical="center" wrapText="1"/>
    </xf>
    <xf numFmtId="171" fontId="0" fillId="0" borderId="115" xfId="12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71" fontId="0" fillId="0" borderId="65" xfId="12" applyNumberFormat="1" applyFont="1" applyFill="1" applyBorder="1" applyAlignment="1" applyProtection="1">
      <alignment vertical="center"/>
    </xf>
    <xf numFmtId="166" fontId="0" fillId="0" borderId="65" xfId="13" applyNumberFormat="1" applyFont="1" applyFill="1" applyBorder="1" applyAlignment="1" applyProtection="1">
      <alignment vertical="center"/>
    </xf>
    <xf numFmtId="166" fontId="22" fillId="39" borderId="116" xfId="13" applyNumberFormat="1" applyFont="1" applyFill="1" applyBorder="1" applyAlignment="1" applyProtection="1">
      <alignment vertical="center" wrapText="1"/>
    </xf>
    <xf numFmtId="166" fontId="22" fillId="39" borderId="117" xfId="13" applyNumberFormat="1" applyFont="1" applyFill="1" applyBorder="1" applyAlignment="1" applyProtection="1">
      <alignment vertical="center" wrapText="1"/>
    </xf>
    <xf numFmtId="166" fontId="17" fillId="43" borderId="16" xfId="0" applyNumberFormat="1" applyFont="1" applyFill="1" applyBorder="1" applyAlignment="1" applyProtection="1">
      <alignment horizontal="center" vertical="center" wrapText="1"/>
    </xf>
    <xf numFmtId="166" fontId="17" fillId="43" borderId="4" xfId="0" applyNumberFormat="1" applyFont="1" applyFill="1" applyBorder="1" applyAlignment="1" applyProtection="1">
      <alignment horizontal="center" vertical="center" wrapText="1"/>
    </xf>
    <xf numFmtId="166" fontId="17" fillId="43" borderId="42" xfId="0" applyNumberFormat="1" applyFont="1" applyFill="1" applyBorder="1" applyAlignment="1" applyProtection="1">
      <alignment horizontal="center" vertical="center" wrapText="1"/>
    </xf>
    <xf numFmtId="0" fontId="17" fillId="43" borderId="5" xfId="0" applyFont="1" applyFill="1" applyBorder="1" applyAlignment="1" applyProtection="1">
      <alignment horizontal="center" vertical="center" wrapText="1"/>
    </xf>
    <xf numFmtId="166" fontId="12" fillId="42" borderId="47" xfId="0" applyNumberFormat="1" applyFont="1" applyFill="1" applyBorder="1" applyAlignment="1" applyProtection="1">
      <alignment horizontal="center" vertical="center" wrapText="1"/>
    </xf>
    <xf numFmtId="166" fontId="22" fillId="39" borderId="27" xfId="13" applyNumberFormat="1" applyFont="1" applyFill="1" applyBorder="1" applyAlignment="1" applyProtection="1">
      <alignment vertical="center" wrapText="1"/>
    </xf>
    <xf numFmtId="166" fontId="0" fillId="10" borderId="45" xfId="13" applyNumberFormat="1" applyFont="1" applyFill="1" applyBorder="1" applyAlignment="1" applyProtection="1">
      <alignment horizontal="right" vertical="center"/>
    </xf>
    <xf numFmtId="166" fontId="0" fillId="10" borderId="50" xfId="13" applyNumberFormat="1" applyFont="1" applyFill="1" applyBorder="1" applyAlignment="1" applyProtection="1">
      <alignment horizontal="right" vertical="center"/>
    </xf>
    <xf numFmtId="166" fontId="0" fillId="10" borderId="40" xfId="13" applyNumberFormat="1" applyFont="1" applyFill="1" applyBorder="1" applyAlignment="1" applyProtection="1">
      <alignment horizontal="right" vertical="center"/>
    </xf>
    <xf numFmtId="166" fontId="22" fillId="39" borderId="40" xfId="13" applyNumberFormat="1" applyFont="1" applyFill="1" applyBorder="1" applyAlignment="1" applyProtection="1">
      <alignment vertical="center" wrapText="1"/>
    </xf>
    <xf numFmtId="166" fontId="13" fillId="0" borderId="66" xfId="13" applyNumberFormat="1" applyFont="1" applyFill="1" applyBorder="1" applyAlignment="1" applyProtection="1">
      <alignment vertical="center"/>
    </xf>
    <xf numFmtId="171" fontId="0" fillId="0" borderId="72" xfId="12" applyNumberFormat="1" applyFont="1" applyFill="1" applyBorder="1" applyAlignment="1" applyProtection="1">
      <alignment vertical="center"/>
    </xf>
    <xf numFmtId="166" fontId="0" fillId="0" borderId="117" xfId="13" applyNumberFormat="1" applyFont="1" applyFill="1" applyBorder="1" applyAlignment="1" applyProtection="1">
      <alignment vertical="center"/>
    </xf>
    <xf numFmtId="171" fontId="0" fillId="0" borderId="66" xfId="12" applyNumberFormat="1" applyFont="1" applyFill="1" applyBorder="1" applyAlignment="1" applyProtection="1">
      <alignment vertical="center"/>
    </xf>
    <xf numFmtId="166" fontId="0" fillId="0" borderId="66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0" borderId="83" xfId="0" applyFont="1" applyFill="1" applyBorder="1" applyAlignment="1" applyProtection="1">
      <alignment horizontal="center" vertical="center"/>
    </xf>
    <xf numFmtId="0" fontId="12" fillId="19" borderId="46" xfId="0" applyFont="1" applyFill="1" applyBorder="1" applyAlignment="1" applyProtection="1">
      <alignment horizontal="center" vertical="center" wrapText="1"/>
    </xf>
    <xf numFmtId="165" fontId="0" fillId="0" borderId="147" xfId="13" applyNumberFormat="1" applyFont="1" applyFill="1" applyBorder="1" applyAlignment="1" applyProtection="1">
      <alignment vertical="center"/>
    </xf>
    <xf numFmtId="165" fontId="0" fillId="0" borderId="110" xfId="13" applyNumberFormat="1" applyFont="1" applyFill="1" applyBorder="1" applyAlignment="1" applyProtection="1">
      <alignment vertical="center"/>
    </xf>
    <xf numFmtId="175" fontId="0" fillId="36" borderId="150" xfId="0" applyNumberFormat="1" applyFont="1" applyFill="1" applyBorder="1" applyAlignment="1" applyProtection="1">
      <alignment horizontal="right" vertical="center"/>
    </xf>
    <xf numFmtId="175" fontId="22" fillId="35" borderId="36" xfId="0" applyNumberFormat="1" applyFont="1" applyFill="1" applyBorder="1" applyAlignment="1" applyProtection="1">
      <alignment horizontal="center" vertical="center"/>
    </xf>
    <xf numFmtId="175" fontId="23" fillId="35" borderId="36" xfId="0" applyNumberFormat="1" applyFont="1" applyFill="1" applyBorder="1" applyAlignment="1" applyProtection="1">
      <alignment vertical="center"/>
    </xf>
    <xf numFmtId="9" fontId="12" fillId="11" borderId="83" xfId="0" applyNumberFormat="1" applyFont="1" applyFill="1" applyBorder="1" applyAlignment="1" applyProtection="1">
      <alignment horizontal="center" vertical="center"/>
    </xf>
    <xf numFmtId="9" fontId="12" fillId="11" borderId="35" xfId="0" applyNumberFormat="1" applyFont="1" applyFill="1" applyBorder="1" applyAlignment="1" applyProtection="1">
      <alignment horizontal="center"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36" borderId="170" xfId="13" applyNumberFormat="1" applyFont="1" applyFill="1" applyBorder="1" applyAlignment="1" applyProtection="1">
      <alignment vertical="center"/>
    </xf>
    <xf numFmtId="165" fontId="0" fillId="0" borderId="172" xfId="13" applyNumberFormat="1" applyFont="1" applyFill="1" applyBorder="1" applyAlignment="1" applyProtection="1">
      <alignment vertical="center"/>
    </xf>
    <xf numFmtId="166" fontId="0" fillId="36" borderId="174" xfId="13" applyNumberFormat="1" applyFont="1" applyFill="1" applyBorder="1" applyAlignment="1" applyProtection="1">
      <alignment vertical="center"/>
    </xf>
    <xf numFmtId="165" fontId="0" fillId="0" borderId="53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6" xfId="13" applyNumberFormat="1" applyFont="1" applyFill="1" applyBorder="1" applyAlignment="1" applyProtection="1">
      <alignment vertical="center"/>
    </xf>
    <xf numFmtId="166" fontId="0" fillId="36" borderId="3" xfId="13" applyNumberFormat="1" applyFont="1" applyFill="1" applyBorder="1" applyAlignment="1" applyProtection="1">
      <alignment vertical="center"/>
    </xf>
    <xf numFmtId="166" fontId="12" fillId="36" borderId="41" xfId="13" applyNumberFormat="1" applyFont="1" applyFill="1" applyBorder="1" applyAlignment="1" applyProtection="1">
      <alignment vertical="center"/>
    </xf>
    <xf numFmtId="166" fontId="0" fillId="36" borderId="78" xfId="13" applyNumberFormat="1" applyFont="1" applyFill="1" applyBorder="1" applyAlignment="1" applyProtection="1">
      <alignment vertical="center"/>
    </xf>
    <xf numFmtId="166" fontId="0" fillId="36" borderId="109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47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10" xfId="13" applyNumberFormat="1" applyFont="1" applyFill="1" applyBorder="1" applyAlignment="1" applyProtection="1">
      <alignment vertical="center"/>
    </xf>
    <xf numFmtId="166" fontId="0" fillId="44" borderId="108" xfId="13" applyNumberFormat="1" applyFont="1" applyFill="1" applyBorder="1" applyAlignment="1" applyProtection="1">
      <alignment vertical="center"/>
    </xf>
    <xf numFmtId="166" fontId="0" fillId="44" borderId="78" xfId="13" applyNumberFormat="1" applyFont="1" applyFill="1" applyBorder="1" applyAlignment="1" applyProtection="1">
      <alignment vertical="center"/>
    </xf>
    <xf numFmtId="166" fontId="0" fillId="44" borderId="114" xfId="13" applyNumberFormat="1" applyFont="1" applyFill="1" applyBorder="1" applyAlignment="1" applyProtection="1">
      <alignment vertical="center"/>
    </xf>
    <xf numFmtId="166" fontId="0" fillId="44" borderId="130" xfId="13" applyNumberFormat="1" applyFont="1" applyFill="1" applyBorder="1" applyAlignment="1" applyProtection="1">
      <alignment vertical="center"/>
    </xf>
    <xf numFmtId="166" fontId="0" fillId="44" borderId="132" xfId="13" applyNumberFormat="1" applyFont="1" applyFill="1" applyBorder="1" applyAlignment="1" applyProtection="1">
      <alignment vertical="center"/>
    </xf>
    <xf numFmtId="166" fontId="0" fillId="44" borderId="153" xfId="13" applyNumberFormat="1" applyFont="1" applyFill="1" applyBorder="1" applyAlignment="1" applyProtection="1">
      <alignment vertical="center"/>
    </xf>
    <xf numFmtId="166" fontId="0" fillId="44" borderId="75" xfId="13" applyNumberFormat="1" applyFont="1" applyFill="1" applyBorder="1" applyAlignment="1" applyProtection="1">
      <alignment vertical="center"/>
    </xf>
    <xf numFmtId="166" fontId="0" fillId="44" borderId="137" xfId="13" applyNumberFormat="1" applyFont="1" applyFill="1" applyBorder="1" applyAlignment="1" applyProtection="1">
      <alignment vertical="center"/>
    </xf>
    <xf numFmtId="166" fontId="0" fillId="44" borderId="139" xfId="13" applyNumberFormat="1" applyFont="1" applyFill="1" applyBorder="1" applyAlignment="1" applyProtection="1">
      <alignment vertical="center"/>
    </xf>
    <xf numFmtId="166" fontId="0" fillId="36" borderId="108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75" xfId="13" applyNumberFormat="1" applyFont="1" applyFill="1" applyBorder="1" applyAlignment="1" applyProtection="1">
      <alignment vertical="center"/>
    </xf>
    <xf numFmtId="0" fontId="23" fillId="0" borderId="176" xfId="0" applyFont="1" applyFill="1" applyBorder="1" applyAlignment="1" applyProtection="1">
      <alignment horizontal="center" vertical="center"/>
    </xf>
    <xf numFmtId="0" fontId="23" fillId="0" borderId="17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32" borderId="46" xfId="0" applyNumberFormat="1" applyFont="1" applyFill="1" applyBorder="1" applyAlignment="1" applyProtection="1">
      <alignment horizontal="center" vertical="center"/>
    </xf>
    <xf numFmtId="168" fontId="12" fillId="23" borderId="46" xfId="16" applyNumberFormat="1" applyFont="1" applyFill="1" applyBorder="1" applyAlignment="1" applyProtection="1">
      <alignment horizontal="center" vertical="center"/>
    </xf>
    <xf numFmtId="0" fontId="12" fillId="19" borderId="0" xfId="0" applyFont="1" applyFill="1" applyBorder="1" applyAlignment="1" applyProtection="1">
      <alignment horizontal="center" vertical="center" wrapText="1"/>
    </xf>
    <xf numFmtId="0" fontId="12" fillId="19" borderId="80" xfId="0" applyFont="1" applyFill="1" applyBorder="1" applyAlignment="1" applyProtection="1">
      <alignment horizontal="center" vertical="center" wrapText="1"/>
    </xf>
    <xf numFmtId="0" fontId="12" fillId="19" borderId="180" xfId="0" applyFont="1" applyFill="1" applyBorder="1" applyAlignment="1" applyProtection="1">
      <alignment horizontal="center" vertical="center" wrapText="1"/>
    </xf>
    <xf numFmtId="175" fontId="0" fillId="36" borderId="114" xfId="0" applyNumberFormat="1" applyFont="1" applyFill="1" applyBorder="1" applyAlignment="1" applyProtection="1">
      <alignment vertical="center"/>
    </xf>
    <xf numFmtId="175" fontId="0" fillId="36" borderId="191" xfId="0" applyNumberFormat="1" applyFont="1" applyFill="1" applyBorder="1" applyAlignment="1" applyProtection="1">
      <alignment vertical="center"/>
    </xf>
    <xf numFmtId="175" fontId="0" fillId="36" borderId="192" xfId="0" applyNumberFormat="1" applyFont="1" applyFill="1" applyBorder="1" applyAlignment="1" applyProtection="1">
      <alignment horizontal="right" vertical="center"/>
    </xf>
    <xf numFmtId="175" fontId="0" fillId="36" borderId="129" xfId="0" applyNumberFormat="1" applyFont="1" applyFill="1" applyBorder="1" applyAlignment="1" applyProtection="1">
      <alignment vertical="center"/>
    </xf>
    <xf numFmtId="175" fontId="0" fillId="36" borderId="195" xfId="0" applyNumberFormat="1" applyFont="1" applyFill="1" applyBorder="1" applyAlignment="1" applyProtection="1">
      <alignment vertical="center"/>
    </xf>
    <xf numFmtId="175" fontId="0" fillId="36" borderId="139" xfId="0" applyNumberFormat="1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75" fontId="0" fillId="32" borderId="46" xfId="0" applyNumberFormat="1" applyFont="1" applyFill="1" applyBorder="1" applyAlignment="1" applyProtection="1">
      <alignment horizontal="center" vertical="center"/>
    </xf>
    <xf numFmtId="0" fontId="12" fillId="19" borderId="190" xfId="0" applyFont="1" applyFill="1" applyBorder="1" applyAlignment="1" applyProtection="1">
      <alignment horizontal="center" vertical="center" wrapText="1"/>
    </xf>
    <xf numFmtId="0" fontId="12" fillId="19" borderId="164" xfId="0" applyFont="1" applyFill="1" applyBorder="1" applyAlignment="1" applyProtection="1">
      <alignment horizontal="center" vertical="center" wrapText="1"/>
    </xf>
    <xf numFmtId="0" fontId="9" fillId="17" borderId="76" xfId="0" applyFont="1" applyFill="1" applyBorder="1" applyAlignment="1" applyProtection="1">
      <alignment horizontal="center" vertical="center"/>
    </xf>
    <xf numFmtId="0" fontId="9" fillId="17" borderId="180" xfId="0" applyFont="1" applyFill="1" applyBorder="1" applyAlignment="1" applyProtection="1">
      <alignment horizontal="center" vertical="center"/>
    </xf>
    <xf numFmtId="0" fontId="9" fillId="13" borderId="76" xfId="0" applyFont="1" applyFill="1" applyBorder="1" applyAlignment="1" applyProtection="1">
      <alignment horizontal="center" vertical="center"/>
    </xf>
    <xf numFmtId="0" fontId="9" fillId="13" borderId="180" xfId="0" applyFont="1" applyFill="1" applyBorder="1" applyAlignment="1" applyProtection="1">
      <alignment horizontal="center" vertical="center"/>
    </xf>
    <xf numFmtId="0" fontId="9" fillId="29" borderId="76" xfId="0" applyFont="1" applyFill="1" applyBorder="1" applyAlignment="1" applyProtection="1">
      <alignment horizontal="center" vertical="center"/>
    </xf>
    <xf numFmtId="0" fontId="9" fillId="29" borderId="180" xfId="0" applyFont="1" applyFill="1" applyBorder="1" applyAlignment="1" applyProtection="1">
      <alignment horizontal="center" vertical="center"/>
    </xf>
    <xf numFmtId="0" fontId="9" fillId="16" borderId="76" xfId="0" applyFont="1" applyFill="1" applyBorder="1" applyAlignment="1" applyProtection="1">
      <alignment horizontal="center" vertical="center"/>
    </xf>
    <xf numFmtId="0" fontId="9" fillId="16" borderId="180" xfId="0" applyFont="1" applyFill="1" applyBorder="1" applyAlignment="1" applyProtection="1">
      <alignment horizontal="center" vertical="center"/>
    </xf>
    <xf numFmtId="0" fontId="9" fillId="12" borderId="76" xfId="0" applyFont="1" applyFill="1" applyBorder="1" applyAlignment="1" applyProtection="1">
      <alignment horizontal="center" vertical="center"/>
    </xf>
    <xf numFmtId="0" fontId="9" fillId="12" borderId="180" xfId="0" applyFont="1" applyFill="1" applyBorder="1" applyAlignment="1" applyProtection="1">
      <alignment horizontal="center" vertical="center"/>
    </xf>
    <xf numFmtId="0" fontId="9" fillId="21" borderId="76" xfId="0" applyFont="1" applyFill="1" applyBorder="1" applyAlignment="1" applyProtection="1">
      <alignment horizontal="center" vertical="center"/>
    </xf>
    <xf numFmtId="0" fontId="9" fillId="21" borderId="180" xfId="0" applyFont="1" applyFill="1" applyBorder="1" applyAlignment="1" applyProtection="1">
      <alignment horizontal="center" vertical="center"/>
    </xf>
    <xf numFmtId="0" fontId="9" fillId="33" borderId="76" xfId="0" applyFont="1" applyFill="1" applyBorder="1" applyAlignment="1" applyProtection="1">
      <alignment horizontal="center" vertical="center"/>
    </xf>
    <xf numFmtId="0" fontId="9" fillId="33" borderId="180" xfId="0" applyFont="1" applyFill="1" applyBorder="1" applyAlignment="1" applyProtection="1">
      <alignment horizontal="center" vertical="center"/>
    </xf>
    <xf numFmtId="175" fontId="0" fillId="36" borderId="141" xfId="0" applyNumberFormat="1" applyFont="1" applyFill="1" applyBorder="1" applyAlignment="1" applyProtection="1">
      <alignment horizontal="right" vertical="center"/>
    </xf>
    <xf numFmtId="175" fontId="0" fillId="0" borderId="204" xfId="0" applyNumberFormat="1" applyFont="1" applyFill="1" applyBorder="1" applyAlignment="1" applyProtection="1">
      <alignment horizontal="right" vertical="center"/>
    </xf>
    <xf numFmtId="175" fontId="0" fillId="0" borderId="205" xfId="0" applyNumberFormat="1" applyFont="1" applyFill="1" applyBorder="1" applyAlignment="1" applyProtection="1">
      <alignment horizontal="right" vertical="center"/>
    </xf>
    <xf numFmtId="175" fontId="0" fillId="0" borderId="206" xfId="0" applyNumberFormat="1" applyFont="1" applyFill="1" applyBorder="1" applyAlignment="1" applyProtection="1">
      <alignment horizontal="right" vertical="center"/>
    </xf>
    <xf numFmtId="175" fontId="0" fillId="36" borderId="206" xfId="0" applyNumberFormat="1" applyFont="1" applyFill="1" applyBorder="1" applyAlignment="1" applyProtection="1">
      <alignment horizontal="right" vertical="center"/>
    </xf>
    <xf numFmtId="175" fontId="0" fillId="36" borderId="207" xfId="0" applyNumberFormat="1" applyFont="1" applyFill="1" applyBorder="1" applyAlignment="1" applyProtection="1">
      <alignment horizontal="right" vertical="center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209" xfId="0" applyNumberFormat="1" applyFont="1" applyFill="1" applyBorder="1" applyAlignment="1" applyProtection="1">
      <alignment horizontal="right" vertical="center"/>
    </xf>
    <xf numFmtId="175" fontId="0" fillId="0" borderId="207" xfId="0" applyNumberFormat="1" applyFont="1" applyFill="1" applyBorder="1" applyAlignment="1" applyProtection="1">
      <alignment horizontal="right" vertical="center"/>
    </xf>
    <xf numFmtId="175" fontId="0" fillId="36" borderId="140" xfId="0" applyNumberFormat="1" applyFont="1" applyFill="1" applyBorder="1" applyAlignment="1" applyProtection="1">
      <alignment horizontal="right" vertical="center"/>
    </xf>
    <xf numFmtId="175" fontId="0" fillId="0" borderId="210" xfId="0" applyNumberFormat="1" applyFont="1" applyFill="1" applyBorder="1" applyAlignment="1" applyProtection="1">
      <alignment horizontal="right" vertical="center"/>
    </xf>
    <xf numFmtId="175" fontId="0" fillId="0" borderId="38" xfId="0" applyNumberFormat="1" applyFont="1" applyFill="1" applyBorder="1" applyAlignment="1" applyProtection="1">
      <alignment horizontal="right" vertical="center"/>
    </xf>
    <xf numFmtId="175" fontId="0" fillId="0" borderId="90" xfId="0" applyNumberFormat="1" applyFont="1" applyFill="1" applyBorder="1" applyAlignment="1" applyProtection="1">
      <alignment horizontal="right" vertical="center"/>
    </xf>
    <xf numFmtId="175" fontId="0" fillId="0" borderId="211" xfId="0" applyNumberFormat="1" applyFont="1" applyFill="1" applyBorder="1" applyAlignment="1" applyProtection="1">
      <alignment horizontal="right" vertical="center"/>
    </xf>
    <xf numFmtId="175" fontId="0" fillId="0" borderId="212" xfId="0" applyNumberFormat="1" applyFont="1" applyFill="1" applyBorder="1" applyAlignment="1" applyProtection="1">
      <alignment horizontal="right" vertical="center"/>
    </xf>
    <xf numFmtId="175" fontId="0" fillId="0" borderId="82" xfId="0" applyNumberFormat="1" applyFont="1" applyFill="1" applyBorder="1" applyAlignment="1" applyProtection="1">
      <alignment horizontal="right" vertical="center"/>
    </xf>
    <xf numFmtId="175" fontId="0" fillId="36" borderId="213" xfId="0" applyNumberFormat="1" applyFont="1" applyFill="1" applyBorder="1" applyAlignment="1" applyProtection="1">
      <alignment horizontal="right" vertical="center"/>
    </xf>
    <xf numFmtId="175" fontId="0" fillId="0" borderId="214" xfId="0" applyNumberFormat="1" applyFont="1" applyFill="1" applyBorder="1" applyAlignment="1" applyProtection="1">
      <alignment horizontal="right" vertical="center"/>
    </xf>
    <xf numFmtId="175" fontId="0" fillId="0" borderId="37" xfId="0" applyNumberFormat="1" applyFont="1" applyFill="1" applyBorder="1" applyAlignment="1" applyProtection="1">
      <alignment horizontal="right" vertical="center"/>
    </xf>
    <xf numFmtId="175" fontId="0" fillId="0" borderId="215" xfId="0" applyNumberFormat="1" applyFont="1" applyFill="1" applyBorder="1" applyAlignment="1" applyProtection="1">
      <alignment horizontal="right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175" fontId="0" fillId="36" borderId="219" xfId="0" applyNumberFormat="1" applyFont="1" applyFill="1" applyBorder="1" applyAlignment="1" applyProtection="1">
      <alignment horizontal="right" vertical="center"/>
    </xf>
    <xf numFmtId="175" fontId="0" fillId="0" borderId="220" xfId="0" applyNumberFormat="1" applyFont="1" applyFill="1" applyBorder="1" applyAlignment="1" applyProtection="1">
      <alignment horizontal="right" vertical="center"/>
    </xf>
    <xf numFmtId="175" fontId="0" fillId="0" borderId="221" xfId="0" applyNumberFormat="1" applyFont="1" applyFill="1" applyBorder="1" applyAlignment="1" applyProtection="1">
      <alignment horizontal="right" vertical="center"/>
    </xf>
    <xf numFmtId="175" fontId="0" fillId="0" borderId="219" xfId="0" applyNumberFormat="1" applyFont="1" applyFill="1" applyBorder="1" applyAlignment="1" applyProtection="1">
      <alignment horizontal="right" vertical="center"/>
    </xf>
    <xf numFmtId="175" fontId="0" fillId="0" borderId="225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175" fontId="0" fillId="0" borderId="226" xfId="0" applyNumberFormat="1" applyFont="1" applyFill="1" applyBorder="1" applyAlignment="1" applyProtection="1">
      <alignment horizontal="right" vertical="center"/>
    </xf>
    <xf numFmtId="175" fontId="0" fillId="0" borderId="227" xfId="0" applyNumberFormat="1" applyFont="1" applyFill="1" applyBorder="1" applyAlignment="1" applyProtection="1">
      <alignment horizontal="right" vertical="center"/>
    </xf>
    <xf numFmtId="175" fontId="0" fillId="0" borderId="22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229" xfId="0" applyNumberFormat="1" applyFont="1" applyFill="1" applyBorder="1" applyAlignment="1" applyProtection="1">
      <alignment horizontal="right" vertical="center"/>
    </xf>
    <xf numFmtId="175" fontId="23" fillId="35" borderId="137" xfId="0" applyNumberFormat="1" applyFont="1" applyFill="1" applyBorder="1" applyAlignment="1" applyProtection="1">
      <alignment horizontal="right" vertical="center"/>
    </xf>
    <xf numFmtId="166" fontId="0" fillId="36" borderId="230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12" fillId="18" borderId="233" xfId="0" applyNumberFormat="1" applyFont="1" applyFill="1" applyBorder="1" applyAlignment="1" applyProtection="1">
      <alignment horizontal="center" vertical="center" wrapText="1"/>
    </xf>
    <xf numFmtId="166" fontId="12" fillId="18" borderId="234" xfId="0" applyNumberFormat="1" applyFont="1" applyFill="1" applyBorder="1" applyAlignment="1" applyProtection="1">
      <alignment horizontal="center" vertical="center" wrapText="1"/>
    </xf>
    <xf numFmtId="166" fontId="12" fillId="18" borderId="235" xfId="0" applyNumberFormat="1" applyFont="1" applyFill="1" applyBorder="1" applyAlignment="1" applyProtection="1">
      <alignment horizontal="center" vertical="center" wrapText="1"/>
    </xf>
    <xf numFmtId="166" fontId="0" fillId="36" borderId="173" xfId="13" applyNumberFormat="1" applyFont="1" applyFill="1" applyBorder="1" applyAlignment="1" applyProtection="1">
      <alignment vertical="center"/>
    </xf>
    <xf numFmtId="166" fontId="0" fillId="36" borderId="233" xfId="13" applyNumberFormat="1" applyFont="1" applyFill="1" applyBorder="1" applyAlignment="1" applyProtection="1">
      <alignment vertical="center"/>
    </xf>
    <xf numFmtId="166" fontId="0" fillId="36" borderId="234" xfId="13" applyNumberFormat="1" applyFont="1" applyFill="1" applyBorder="1" applyAlignment="1" applyProtection="1">
      <alignment vertical="center"/>
    </xf>
    <xf numFmtId="166" fontId="0" fillId="36" borderId="235" xfId="13" applyNumberFormat="1" applyFont="1" applyFill="1" applyBorder="1" applyAlignment="1" applyProtection="1">
      <alignment vertical="center"/>
    </xf>
    <xf numFmtId="166" fontId="0" fillId="36" borderId="171" xfId="13" applyNumberFormat="1" applyFont="1" applyFill="1" applyBorder="1" applyAlignment="1" applyProtection="1">
      <alignment vertical="center"/>
    </xf>
    <xf numFmtId="166" fontId="0" fillId="36" borderId="172" xfId="13" applyNumberFormat="1" applyFont="1" applyFill="1" applyBorder="1" applyAlignment="1" applyProtection="1">
      <alignment vertical="center"/>
    </xf>
    <xf numFmtId="166" fontId="0" fillId="36" borderId="58" xfId="13" applyNumberFormat="1" applyFont="1" applyFill="1" applyBorder="1" applyAlignment="1" applyProtection="1">
      <alignment vertical="center"/>
    </xf>
    <xf numFmtId="166" fontId="0" fillId="36" borderId="34" xfId="13" applyNumberFormat="1" applyFont="1" applyFill="1" applyBorder="1" applyAlignment="1" applyProtection="1">
      <alignment vertical="center"/>
    </xf>
    <xf numFmtId="166" fontId="0" fillId="36" borderId="59" xfId="13" applyNumberFormat="1" applyFont="1" applyFill="1" applyBorder="1" applyAlignment="1" applyProtection="1">
      <alignment vertical="center"/>
    </xf>
    <xf numFmtId="166" fontId="12" fillId="18" borderId="236" xfId="0" applyNumberFormat="1" applyFont="1" applyFill="1" applyBorder="1" applyAlignment="1" applyProtection="1">
      <alignment horizontal="center" vertical="center" wrapText="1"/>
    </xf>
    <xf numFmtId="166" fontId="12" fillId="18" borderId="237" xfId="0" applyNumberFormat="1" applyFont="1" applyFill="1" applyBorder="1" applyAlignment="1" applyProtection="1">
      <alignment horizontal="center" vertical="center" wrapText="1"/>
    </xf>
    <xf numFmtId="9" fontId="0" fillId="0" borderId="243" xfId="0" applyNumberFormat="1" applyFont="1" applyFill="1" applyBorder="1" applyAlignment="1" applyProtection="1">
      <alignment horizontal="center" vertical="center"/>
    </xf>
    <xf numFmtId="9" fontId="0" fillId="0" borderId="231" xfId="0" applyNumberFormat="1" applyFont="1" applyFill="1" applyBorder="1" applyAlignment="1" applyProtection="1">
      <alignment horizontal="center" vertical="center"/>
    </xf>
    <xf numFmtId="9" fontId="0" fillId="0" borderId="244" xfId="0" applyNumberFormat="1" applyFont="1" applyFill="1" applyBorder="1" applyAlignment="1" applyProtection="1">
      <alignment horizontal="center" vertical="center"/>
    </xf>
    <xf numFmtId="9" fontId="0" fillId="0" borderId="143" xfId="0" applyNumberFormat="1" applyFont="1" applyFill="1" applyBorder="1" applyAlignment="1" applyProtection="1">
      <alignment horizontal="center" vertical="center"/>
    </xf>
    <xf numFmtId="9" fontId="0" fillId="0" borderId="242" xfId="0" applyNumberFormat="1" applyFont="1" applyFill="1" applyBorder="1" applyAlignment="1" applyProtection="1">
      <alignment horizontal="center" vertical="center"/>
    </xf>
    <xf numFmtId="9" fontId="0" fillId="0" borderId="145" xfId="0" applyNumberFormat="1" applyFont="1" applyFill="1" applyBorder="1" applyAlignment="1" applyProtection="1">
      <alignment horizontal="center" vertical="center"/>
    </xf>
    <xf numFmtId="9" fontId="0" fillId="0" borderId="146" xfId="0" applyNumberFormat="1" applyFont="1" applyFill="1" applyBorder="1" applyAlignment="1" applyProtection="1">
      <alignment horizontal="center" vertical="center"/>
    </xf>
    <xf numFmtId="9" fontId="0" fillId="0" borderId="245" xfId="0" applyNumberFormat="1" applyFont="1" applyFill="1" applyBorder="1" applyAlignment="1" applyProtection="1">
      <alignment horizontal="center" vertical="center"/>
    </xf>
    <xf numFmtId="9" fontId="0" fillId="0" borderId="246" xfId="0" applyNumberFormat="1" applyFont="1" applyFill="1" applyBorder="1" applyAlignment="1" applyProtection="1">
      <alignment horizontal="center" vertical="center"/>
    </xf>
    <xf numFmtId="9" fontId="0" fillId="0" borderId="247" xfId="0" applyNumberFormat="1" applyFont="1" applyFill="1" applyBorder="1" applyAlignment="1" applyProtection="1">
      <alignment horizontal="center" vertical="center"/>
    </xf>
    <xf numFmtId="9" fontId="0" fillId="0" borderId="179" xfId="0" applyNumberFormat="1" applyFont="1" applyFill="1" applyBorder="1" applyAlignment="1" applyProtection="1">
      <alignment horizontal="center" vertical="center"/>
    </xf>
    <xf numFmtId="9" fontId="0" fillId="0" borderId="36" xfId="0" applyNumberFormat="1" applyFont="1" applyFill="1" applyBorder="1" applyAlignment="1" applyProtection="1">
      <alignment horizontal="center" vertical="center"/>
    </xf>
    <xf numFmtId="9" fontId="0" fillId="0" borderId="151" xfId="0" applyNumberFormat="1" applyFont="1" applyFill="1" applyBorder="1" applyAlignment="1" applyProtection="1">
      <alignment horizontal="center" vertical="center"/>
    </xf>
    <xf numFmtId="9" fontId="0" fillId="0" borderId="75" xfId="0" applyNumberFormat="1" applyFont="1" applyFill="1" applyBorder="1" applyAlignment="1" applyProtection="1">
      <alignment horizontal="center" vertical="center"/>
    </xf>
    <xf numFmtId="9" fontId="0" fillId="0" borderId="137" xfId="0" applyNumberFormat="1" applyFont="1" applyFill="1" applyBorder="1" applyAlignment="1" applyProtection="1">
      <alignment horizontal="center" vertical="center"/>
    </xf>
    <xf numFmtId="9" fontId="0" fillId="0" borderId="110" xfId="0" applyNumberFormat="1" applyFont="1" applyFill="1" applyBorder="1" applyAlignment="1" applyProtection="1">
      <alignment horizontal="center" vertical="center"/>
    </xf>
    <xf numFmtId="9" fontId="0" fillId="0" borderId="248" xfId="0" applyNumberFormat="1" applyFont="1" applyFill="1" applyBorder="1" applyAlignment="1" applyProtection="1">
      <alignment horizontal="center" vertical="center"/>
    </xf>
    <xf numFmtId="9" fontId="0" fillId="0" borderId="249" xfId="0" applyNumberFormat="1" applyFont="1" applyFill="1" applyBorder="1" applyAlignment="1" applyProtection="1">
      <alignment horizontal="center" vertical="center"/>
    </xf>
    <xf numFmtId="9" fontId="0" fillId="0" borderId="250" xfId="0" applyNumberFormat="1" applyFont="1" applyFill="1" applyBorder="1" applyAlignment="1" applyProtection="1">
      <alignment horizontal="center" vertical="center"/>
    </xf>
    <xf numFmtId="166" fontId="0" fillId="10" borderId="230" xfId="13" applyNumberFormat="1" applyFont="1" applyFill="1" applyBorder="1" applyAlignment="1" applyProtection="1">
      <alignment horizontal="right" vertical="center"/>
    </xf>
    <xf numFmtId="166" fontId="0" fillId="10" borderId="252" xfId="13" applyNumberFormat="1" applyFont="1" applyFill="1" applyBorder="1" applyAlignment="1" applyProtection="1">
      <alignment horizontal="right" vertical="center"/>
    </xf>
    <xf numFmtId="0" fontId="0" fillId="32" borderId="186" xfId="0" applyFont="1" applyFill="1" applyBorder="1" applyAlignment="1" applyProtection="1">
      <alignment horizontal="left" vertical="center" wrapText="1"/>
    </xf>
    <xf numFmtId="175" fontId="23" fillId="32" borderId="36" xfId="0" applyNumberFormat="1" applyFont="1" applyFill="1" applyBorder="1" applyAlignment="1" applyProtection="1">
      <alignment horizontal="right" vertical="center"/>
    </xf>
    <xf numFmtId="167" fontId="14" fillId="23" borderId="11" xfId="16" applyFont="1" applyFill="1" applyBorder="1" applyAlignment="1" applyProtection="1">
      <alignment horizontal="center" vertical="center"/>
    </xf>
    <xf numFmtId="166" fontId="12" fillId="48" borderId="16" xfId="0" applyNumberFormat="1" applyFont="1" applyFill="1" applyBorder="1" applyAlignment="1" applyProtection="1">
      <alignment vertical="center"/>
    </xf>
    <xf numFmtId="166" fontId="12" fillId="48" borderId="16" xfId="13" applyNumberFormat="1" applyFont="1" applyFill="1" applyBorder="1" applyAlignment="1" applyProtection="1">
      <alignment vertical="center"/>
    </xf>
    <xf numFmtId="166" fontId="12" fillId="48" borderId="44" xfId="13" applyNumberFormat="1" applyFont="1" applyFill="1" applyBorder="1" applyAlignment="1" applyProtection="1">
      <alignment vertical="center"/>
    </xf>
    <xf numFmtId="166" fontId="12" fillId="48" borderId="56" xfId="13" applyNumberFormat="1" applyFont="1" applyFill="1" applyBorder="1" applyAlignment="1" applyProtection="1">
      <alignment vertical="center"/>
    </xf>
    <xf numFmtId="166" fontId="12" fillId="48" borderId="43" xfId="13" applyNumberFormat="1" applyFont="1" applyFill="1" applyBorder="1" applyAlignment="1" applyProtection="1">
      <alignment vertical="center"/>
    </xf>
    <xf numFmtId="166" fontId="12" fillId="48" borderId="57" xfId="13" applyNumberFormat="1" applyFont="1" applyFill="1" applyBorder="1" applyAlignment="1" applyProtection="1">
      <alignment vertical="center"/>
    </xf>
    <xf numFmtId="166" fontId="12" fillId="48" borderId="45" xfId="13" applyNumberFormat="1" applyFont="1" applyFill="1" applyBorder="1" applyAlignment="1" applyProtection="1">
      <alignment horizontal="right" vertical="center"/>
    </xf>
    <xf numFmtId="166" fontId="12" fillId="48" borderId="43" xfId="13" applyNumberFormat="1" applyFont="1" applyFill="1" applyBorder="1" applyAlignment="1" applyProtection="1">
      <alignment horizontal="right" vertical="center"/>
    </xf>
    <xf numFmtId="166" fontId="12" fillId="48" borderId="66" xfId="13" applyNumberFormat="1" applyFont="1" applyFill="1" applyBorder="1" applyAlignment="1" applyProtection="1">
      <alignment vertical="center"/>
    </xf>
    <xf numFmtId="166" fontId="12" fillId="48" borderId="235" xfId="13" applyNumberFormat="1" applyFont="1" applyFill="1" applyBorder="1" applyAlignment="1" applyProtection="1">
      <alignment horizontal="right" vertical="center"/>
    </xf>
    <xf numFmtId="166" fontId="12" fillId="48" borderId="57" xfId="0" applyNumberFormat="1" applyFont="1" applyFill="1" applyBorder="1" applyAlignment="1" applyProtection="1">
      <alignment vertical="center"/>
    </xf>
    <xf numFmtId="166" fontId="12" fillId="48" borderId="65" xfId="13" applyNumberFormat="1" applyFont="1" applyFill="1" applyBorder="1" applyAlignment="1" applyProtection="1">
      <alignment vertical="center"/>
    </xf>
    <xf numFmtId="166" fontId="12" fillId="48" borderId="117" xfId="13" applyNumberFormat="1" applyFont="1" applyFill="1" applyBorder="1" applyAlignment="1" applyProtection="1">
      <alignment vertical="center"/>
    </xf>
    <xf numFmtId="166" fontId="12" fillId="42" borderId="58" xfId="0" applyNumberFormat="1" applyFont="1" applyFill="1" applyBorder="1" applyAlignment="1" applyProtection="1">
      <alignment horizontal="center" vertical="center" wrapText="1"/>
    </xf>
    <xf numFmtId="166" fontId="12" fillId="42" borderId="34" xfId="0" applyNumberFormat="1" applyFont="1" applyFill="1" applyBorder="1" applyAlignment="1" applyProtection="1">
      <alignment horizontal="center" vertical="center" wrapText="1"/>
    </xf>
    <xf numFmtId="166" fontId="12" fillId="42" borderId="5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6" fontId="12" fillId="18" borderId="278" xfId="0" applyNumberFormat="1" applyFont="1" applyFill="1" applyBorder="1" applyAlignment="1" applyProtection="1">
      <alignment horizontal="center" vertical="center" wrapText="1"/>
    </xf>
    <xf numFmtId="166" fontId="0" fillId="36" borderId="117" xfId="13" applyNumberFormat="1" applyFont="1" applyFill="1" applyBorder="1" applyAlignment="1" applyProtection="1">
      <alignment vertical="center"/>
    </xf>
    <xf numFmtId="0" fontId="12" fillId="18" borderId="285" xfId="0" applyFont="1" applyFill="1" applyBorder="1" applyAlignment="1" applyProtection="1">
      <alignment horizontal="center" vertical="center"/>
    </xf>
    <xf numFmtId="0" fontId="12" fillId="19" borderId="278" xfId="0" applyFont="1" applyFill="1" applyBorder="1" applyAlignment="1" applyProtection="1">
      <alignment horizontal="center" vertical="center" wrapText="1"/>
    </xf>
    <xf numFmtId="166" fontId="12" fillId="18" borderId="272" xfId="0" applyNumberFormat="1" applyFont="1" applyFill="1" applyBorder="1" applyAlignment="1" applyProtection="1">
      <alignment horizontal="center" vertical="center" wrapText="1"/>
    </xf>
    <xf numFmtId="166" fontId="12" fillId="49" borderId="3" xfId="13" applyNumberFormat="1" applyFont="1" applyFill="1" applyBorder="1" applyAlignment="1" applyProtection="1">
      <alignment vertical="center"/>
    </xf>
    <xf numFmtId="166" fontId="12" fillId="50" borderId="3" xfId="13" applyNumberFormat="1" applyFont="1" applyFill="1" applyBorder="1" applyAlignment="1" applyProtection="1">
      <alignment vertical="center"/>
    </xf>
    <xf numFmtId="166" fontId="22" fillId="18" borderId="14" xfId="13" applyNumberFormat="1" applyFont="1" applyFill="1" applyBorder="1" applyAlignment="1" applyProtection="1">
      <alignment vertical="center"/>
    </xf>
    <xf numFmtId="166" fontId="22" fillId="18" borderId="36" xfId="13" applyNumberFormat="1" applyFont="1" applyFill="1" applyBorder="1" applyAlignment="1" applyProtection="1">
      <alignment vertical="center"/>
    </xf>
    <xf numFmtId="166" fontId="22" fillId="18" borderId="102" xfId="13" applyNumberFormat="1" applyFont="1" applyFill="1" applyBorder="1" applyAlignment="1" applyProtection="1">
      <alignment vertical="center"/>
    </xf>
    <xf numFmtId="166" fontId="22" fillId="18" borderId="63" xfId="13" applyNumberFormat="1" applyFont="1" applyFill="1" applyBorder="1" applyAlignment="1" applyProtection="1">
      <alignment vertical="center"/>
    </xf>
    <xf numFmtId="165" fontId="12" fillId="39" borderId="302" xfId="13" applyNumberFormat="1" applyFont="1" applyFill="1" applyBorder="1" applyAlignment="1" applyProtection="1">
      <alignment vertical="center"/>
    </xf>
    <xf numFmtId="165" fontId="12" fillId="40" borderId="30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12" fillId="51" borderId="0" xfId="0" applyFont="1" applyFill="1" applyBorder="1" applyAlignment="1" applyProtection="1">
      <alignment horizontal="center" vertical="center"/>
    </xf>
    <xf numFmtId="0" fontId="0" fillId="51" borderId="0" xfId="0" applyFill="1" applyProtection="1"/>
    <xf numFmtId="0" fontId="0" fillId="51" borderId="0" xfId="0" applyFill="1" applyAlignment="1" applyProtection="1">
      <alignment horizontal="center" vertical="center"/>
    </xf>
    <xf numFmtId="0" fontId="0" fillId="0" borderId="0" xfId="0" applyProtection="1"/>
    <xf numFmtId="0" fontId="29" fillId="0" borderId="0" xfId="0" applyFont="1" applyProtection="1"/>
    <xf numFmtId="0" fontId="12" fillId="19" borderId="266" xfId="0" applyFont="1" applyFill="1" applyBorder="1" applyAlignment="1" applyProtection="1">
      <alignment horizontal="center" vertical="center" wrapText="1"/>
    </xf>
    <xf numFmtId="9" fontId="0" fillId="36" borderId="82" xfId="13" applyNumberFormat="1" applyFont="1" applyFill="1" applyBorder="1" applyAlignment="1" applyProtection="1">
      <alignment horizontal="center" vertical="center"/>
    </xf>
    <xf numFmtId="176" fontId="0" fillId="36" borderId="126" xfId="13" applyNumberFormat="1" applyFont="1" applyFill="1" applyBorder="1" applyAlignment="1" applyProtection="1">
      <alignment vertical="center"/>
    </xf>
    <xf numFmtId="176" fontId="0" fillId="36" borderId="244" xfId="13" applyNumberFormat="1" applyFont="1" applyFill="1" applyBorder="1" applyAlignment="1" applyProtection="1">
      <alignment vertical="center"/>
    </xf>
    <xf numFmtId="176" fontId="0" fillId="36" borderId="143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/>
    </xf>
    <xf numFmtId="177" fontId="12" fillId="36" borderId="129" xfId="0" applyNumberFormat="1" applyFont="1" applyFill="1" applyBorder="1" applyProtection="1"/>
    <xf numFmtId="9" fontId="0" fillId="36" borderId="261" xfId="13" applyNumberFormat="1" applyFont="1" applyFill="1" applyBorder="1" applyAlignment="1" applyProtection="1">
      <alignment horizontal="center" vertical="center"/>
    </xf>
    <xf numFmtId="176" fontId="0" fillId="36" borderId="251" xfId="13" applyNumberFormat="1" applyFont="1" applyFill="1" applyBorder="1" applyAlignment="1" applyProtection="1">
      <alignment vertical="center"/>
    </xf>
    <xf numFmtId="176" fontId="0" fillId="36" borderId="268" xfId="13" applyNumberFormat="1" applyFont="1" applyFill="1" applyBorder="1" applyAlignment="1" applyProtection="1">
      <alignment vertical="center"/>
    </xf>
    <xf numFmtId="176" fontId="0" fillId="36" borderId="246" xfId="13" applyNumberFormat="1" applyFont="1" applyFill="1" applyBorder="1" applyAlignment="1" applyProtection="1">
      <alignment vertical="center"/>
    </xf>
    <xf numFmtId="176" fontId="0" fillId="36" borderId="247" xfId="13" applyNumberFormat="1" applyFont="1" applyFill="1" applyBorder="1" applyAlignment="1" applyProtection="1">
      <alignment vertical="center"/>
    </xf>
    <xf numFmtId="0" fontId="0" fillId="0" borderId="131" xfId="0" applyFont="1" applyFill="1" applyBorder="1" applyAlignment="1" applyProtection="1">
      <alignment horizontal="left" vertical="center"/>
    </xf>
    <xf numFmtId="177" fontId="12" fillId="36" borderId="134" xfId="0" applyNumberFormat="1" applyFont="1" applyFill="1" applyBorder="1" applyProtection="1"/>
    <xf numFmtId="9" fontId="0" fillId="36" borderId="28" xfId="13" applyNumberFormat="1" applyFont="1" applyFill="1" applyBorder="1" applyAlignment="1" applyProtection="1">
      <alignment horizontal="center" vertical="center"/>
    </xf>
    <xf numFmtId="176" fontId="0" fillId="36" borderId="136" xfId="13" applyNumberFormat="1" applyFont="1" applyFill="1" applyBorder="1" applyAlignment="1" applyProtection="1">
      <alignment vertical="center"/>
    </xf>
    <xf numFmtId="176" fontId="0" fillId="36" borderId="137" xfId="13" applyNumberFormat="1" applyFont="1" applyFill="1" applyBorder="1" applyAlignment="1" applyProtection="1">
      <alignment vertical="center"/>
    </xf>
    <xf numFmtId="176" fontId="0" fillId="36" borderId="11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0" borderId="135" xfId="0" applyFont="1" applyFill="1" applyBorder="1" applyAlignment="1" applyProtection="1">
      <alignment horizontal="left" vertical="center"/>
    </xf>
    <xf numFmtId="177" fontId="12" fillId="36" borderId="139" xfId="0" applyNumberFormat="1" applyFont="1" applyFill="1" applyBorder="1" applyProtection="1"/>
    <xf numFmtId="176" fontId="0" fillId="36" borderId="269" xfId="13" applyNumberFormat="1" applyFont="1" applyFill="1" applyBorder="1" applyAlignment="1" applyProtection="1">
      <alignment vertical="center"/>
    </xf>
    <xf numFmtId="9" fontId="0" fillId="36" borderId="37" xfId="13" applyNumberFormat="1" applyFont="1" applyFill="1" applyBorder="1" applyAlignment="1" applyProtection="1">
      <alignment horizontal="center" vertical="center"/>
    </xf>
    <xf numFmtId="176" fontId="0" fillId="36" borderId="144" xfId="13" applyNumberFormat="1" applyFont="1" applyFill="1" applyBorder="1" applyAlignment="1" applyProtection="1">
      <alignment vertical="center"/>
    </xf>
    <xf numFmtId="176" fontId="0" fillId="36" borderId="270" xfId="13" applyNumberFormat="1" applyFont="1" applyFill="1" applyBorder="1" applyAlignment="1" applyProtection="1">
      <alignment vertical="center"/>
    </xf>
    <xf numFmtId="176" fontId="0" fillId="36" borderId="145" xfId="13" applyNumberFormat="1" applyFont="1" applyFill="1" applyBorder="1" applyAlignment="1" applyProtection="1">
      <alignment vertical="center"/>
    </xf>
    <xf numFmtId="176" fontId="0" fillId="36" borderId="146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9" fontId="0" fillId="36" borderId="178" xfId="13" applyNumberFormat="1" applyFont="1" applyFill="1" applyBorder="1" applyAlignment="1" applyProtection="1">
      <alignment horizontal="center" vertical="center"/>
    </xf>
    <xf numFmtId="176" fontId="0" fillId="36" borderId="127" xfId="13" applyNumberFormat="1" applyFont="1" applyFill="1" applyBorder="1" applyAlignment="1" applyProtection="1">
      <alignment vertical="center"/>
    </xf>
    <xf numFmtId="176" fontId="0" fillId="36" borderId="260" xfId="13" applyNumberFormat="1" applyFont="1" applyFill="1" applyBorder="1" applyAlignment="1" applyProtection="1">
      <alignment vertical="center"/>
    </xf>
    <xf numFmtId="176" fontId="0" fillId="36" borderId="36" xfId="13" applyNumberFormat="1" applyFont="1" applyFill="1" applyBorder="1" applyAlignment="1" applyProtection="1">
      <alignment vertical="center"/>
    </xf>
    <xf numFmtId="176" fontId="0" fillId="36" borderId="151" xfId="13" applyNumberFormat="1" applyFont="1" applyFill="1" applyBorder="1" applyAlignment="1" applyProtection="1">
      <alignment vertical="center"/>
    </xf>
    <xf numFmtId="176" fontId="0" fillId="36" borderId="228" xfId="13" applyNumberFormat="1" applyFont="1" applyFill="1" applyBorder="1" applyAlignment="1" applyProtection="1">
      <alignment vertical="center"/>
    </xf>
    <xf numFmtId="176" fontId="0" fillId="36" borderId="291" xfId="13" applyNumberFormat="1" applyFont="1" applyFill="1" applyBorder="1" applyAlignment="1" applyProtection="1">
      <alignment vertical="center"/>
    </xf>
    <xf numFmtId="176" fontId="0" fillId="36" borderId="292" xfId="13" applyNumberFormat="1" applyFont="1" applyFill="1" applyBorder="1" applyAlignment="1" applyProtection="1">
      <alignment vertical="center"/>
    </xf>
    <xf numFmtId="176" fontId="0" fillId="36" borderId="296" xfId="13" applyNumberFormat="1" applyFont="1" applyFill="1" applyBorder="1" applyAlignment="1" applyProtection="1">
      <alignment vertical="center"/>
    </xf>
    <xf numFmtId="176" fontId="0" fillId="36" borderId="293" xfId="13" applyNumberFormat="1" applyFont="1" applyFill="1" applyBorder="1" applyAlignment="1" applyProtection="1">
      <alignment vertical="center"/>
    </xf>
    <xf numFmtId="176" fontId="0" fillId="36" borderId="294" xfId="13" applyNumberFormat="1" applyFont="1" applyFill="1" applyBorder="1" applyAlignment="1" applyProtection="1">
      <alignment vertical="center"/>
    </xf>
    <xf numFmtId="176" fontId="0" fillId="36" borderId="297" xfId="13" applyNumberFormat="1" applyFont="1" applyFill="1" applyBorder="1" applyAlignment="1" applyProtection="1">
      <alignment vertical="center"/>
    </xf>
    <xf numFmtId="176" fontId="0" fillId="36" borderId="295" xfId="13" applyNumberFormat="1" applyFont="1" applyFill="1" applyBorder="1" applyAlignment="1" applyProtection="1">
      <alignment vertical="center"/>
    </xf>
    <xf numFmtId="176" fontId="0" fillId="36" borderId="249" xfId="13" applyNumberFormat="1" applyFont="1" applyFill="1" applyBorder="1" applyAlignment="1" applyProtection="1">
      <alignment vertical="center"/>
    </xf>
    <xf numFmtId="176" fontId="0" fillId="36" borderId="250" xfId="13" applyNumberFormat="1" applyFont="1" applyFill="1" applyBorder="1" applyAlignment="1" applyProtection="1">
      <alignment vertical="center"/>
    </xf>
    <xf numFmtId="0" fontId="0" fillId="0" borderId="138" xfId="0" applyFont="1" applyFill="1" applyBorder="1" applyAlignment="1" applyProtection="1">
      <alignment horizontal="left" vertical="center"/>
    </xf>
    <xf numFmtId="177" fontId="12" fillId="36" borderId="140" xfId="0" applyNumberFormat="1" applyFont="1" applyFill="1" applyBorder="1" applyProtection="1"/>
    <xf numFmtId="0" fontId="0" fillId="0" borderId="94" xfId="0" applyFont="1" applyFill="1" applyBorder="1" applyAlignment="1" applyProtection="1">
      <alignment horizontal="left" vertical="center"/>
    </xf>
    <xf numFmtId="177" fontId="12" fillId="36" borderId="141" xfId="0" applyNumberFormat="1" applyFont="1" applyFill="1" applyBorder="1" applyProtection="1"/>
    <xf numFmtId="0" fontId="0" fillId="0" borderId="133" xfId="0" applyFont="1" applyFill="1" applyBorder="1" applyAlignment="1" applyProtection="1">
      <alignment horizontal="left" vertical="center"/>
    </xf>
    <xf numFmtId="177" fontId="12" fillId="36" borderId="142" xfId="0" applyNumberFormat="1" applyFont="1" applyFill="1" applyBorder="1" applyProtection="1"/>
    <xf numFmtId="0" fontId="0" fillId="14" borderId="90" xfId="0" applyFont="1" applyFill="1" applyBorder="1" applyAlignment="1" applyProtection="1">
      <alignment horizontal="left" vertical="center"/>
      <protection locked="0"/>
    </xf>
    <xf numFmtId="176" fontId="0" fillId="14" borderId="95" xfId="13" applyNumberFormat="1" applyFont="1" applyFill="1" applyBorder="1" applyAlignment="1" applyProtection="1">
      <alignment vertical="center"/>
      <protection locked="0"/>
    </xf>
    <xf numFmtId="176" fontId="0" fillId="14" borderId="38" xfId="13" applyNumberFormat="1" applyFont="1" applyFill="1" applyBorder="1" applyAlignment="1" applyProtection="1">
      <alignment vertical="center"/>
      <protection locked="0"/>
    </xf>
    <xf numFmtId="176" fontId="0" fillId="14" borderId="86" xfId="13" applyNumberFormat="1" applyFont="1" applyFill="1" applyBorder="1" applyAlignment="1" applyProtection="1">
      <alignment vertical="center"/>
      <protection locked="0"/>
    </xf>
    <xf numFmtId="9" fontId="0" fillId="14" borderId="90" xfId="13" applyNumberFormat="1" applyFont="1" applyFill="1" applyBorder="1" applyAlignment="1" applyProtection="1">
      <alignment horizontal="center" vertical="center"/>
      <protection locked="0"/>
    </xf>
    <xf numFmtId="0" fontId="0" fillId="14" borderId="92" xfId="0" applyFont="1" applyFill="1" applyBorder="1" applyAlignment="1" applyProtection="1">
      <alignment horizontal="left" vertical="center"/>
      <protection locked="0"/>
    </xf>
    <xf numFmtId="176" fontId="0" fillId="14" borderId="83" xfId="13" applyNumberFormat="1" applyFont="1" applyFill="1" applyBorder="1" applyAlignment="1" applyProtection="1">
      <alignment vertical="center"/>
      <protection locked="0"/>
    </xf>
    <xf numFmtId="176" fontId="0" fillId="14" borderId="78" xfId="13" applyNumberFormat="1" applyFont="1" applyFill="1" applyBorder="1" applyAlignment="1" applyProtection="1">
      <alignment vertical="center"/>
      <protection locked="0"/>
    </xf>
    <xf numFmtId="176" fontId="0" fillId="14" borderId="94" xfId="13" applyNumberFormat="1" applyFont="1" applyFill="1" applyBorder="1" applyAlignment="1" applyProtection="1">
      <alignment vertical="center"/>
      <protection locked="0"/>
    </xf>
    <xf numFmtId="9" fontId="0" fillId="14" borderId="205" xfId="13" applyNumberFormat="1" applyFont="1" applyFill="1" applyBorder="1" applyAlignment="1" applyProtection="1">
      <alignment horizontal="center" vertical="center"/>
      <protection locked="0"/>
    </xf>
    <xf numFmtId="0" fontId="0" fillId="14" borderId="165" xfId="0" applyFont="1" applyFill="1" applyBorder="1" applyAlignment="1" applyProtection="1">
      <alignment horizontal="left" vertical="center"/>
      <protection locked="0"/>
    </xf>
    <xf numFmtId="176" fontId="0" fillId="14" borderId="175" xfId="13" applyNumberFormat="1" applyFont="1" applyFill="1" applyBorder="1" applyAlignment="1" applyProtection="1">
      <alignment vertical="center"/>
      <protection locked="0"/>
    </xf>
    <xf numFmtId="176" fontId="0" fillId="14" borderId="164" xfId="13" applyNumberFormat="1" applyFont="1" applyFill="1" applyBorder="1" applyAlignment="1" applyProtection="1">
      <alignment vertical="center"/>
      <protection locked="0"/>
    </xf>
    <xf numFmtId="176" fontId="0" fillId="14" borderId="167" xfId="13" applyNumberFormat="1" applyFont="1" applyFill="1" applyBorder="1" applyAlignment="1" applyProtection="1">
      <alignment vertical="center"/>
      <protection locked="0"/>
    </xf>
    <xf numFmtId="9" fontId="0" fillId="14" borderId="91" xfId="13" applyNumberFormat="1" applyFont="1" applyFill="1" applyBorder="1" applyAlignment="1" applyProtection="1">
      <alignment horizontal="center" vertical="center"/>
      <protection locked="0"/>
    </xf>
    <xf numFmtId="0" fontId="0" fillId="14" borderId="267" xfId="0" applyFont="1" applyFill="1" applyBorder="1" applyAlignment="1" applyProtection="1">
      <alignment horizontal="left" vertical="center"/>
      <protection locked="0"/>
    </xf>
    <xf numFmtId="0" fontId="0" fillId="14" borderId="205" xfId="0" applyFont="1" applyFill="1" applyBorder="1" applyAlignment="1" applyProtection="1">
      <alignment horizontal="left" vertical="center"/>
      <protection locked="0"/>
    </xf>
    <xf numFmtId="9" fontId="0" fillId="14" borderId="85" xfId="13" applyNumberFormat="1" applyFont="1" applyFill="1" applyBorder="1" applyAlignment="1" applyProtection="1">
      <alignment horizontal="center" vertical="center"/>
      <protection locked="0"/>
    </xf>
    <xf numFmtId="9" fontId="0" fillId="14" borderId="86" xfId="13" applyNumberFormat="1" applyFont="1" applyFill="1" applyBorder="1" applyAlignment="1" applyProtection="1">
      <alignment horizontal="center" vertical="center"/>
      <protection locked="0"/>
    </xf>
    <xf numFmtId="9" fontId="0" fillId="14" borderId="188" xfId="13" applyNumberFormat="1" applyFont="1" applyFill="1" applyBorder="1" applyAlignment="1" applyProtection="1">
      <alignment horizontal="center" vertical="center"/>
      <protection locked="0"/>
    </xf>
    <xf numFmtId="9" fontId="0" fillId="14" borderId="194" xfId="13" applyNumberFormat="1" applyFont="1" applyFill="1" applyBorder="1" applyAlignment="1" applyProtection="1">
      <alignment horizontal="center" vertical="center"/>
      <protection locked="0"/>
    </xf>
    <xf numFmtId="9" fontId="0" fillId="14" borderId="87" xfId="13" applyNumberFormat="1" applyFont="1" applyFill="1" applyBorder="1" applyAlignment="1" applyProtection="1">
      <alignment horizontal="center" vertical="center"/>
      <protection locked="0"/>
    </xf>
    <xf numFmtId="9" fontId="0" fillId="14" borderId="167" xfId="13" applyNumberFormat="1" applyFont="1" applyFill="1" applyBorder="1" applyAlignment="1" applyProtection="1">
      <alignment horizontal="center" vertical="center"/>
      <protection locked="0"/>
    </xf>
    <xf numFmtId="0" fontId="0" fillId="14" borderId="148" xfId="0" applyFont="1" applyFill="1" applyBorder="1" applyAlignment="1" applyProtection="1">
      <alignment horizontal="left" vertical="center"/>
      <protection locked="0"/>
    </xf>
    <xf numFmtId="176" fontId="0" fillId="14" borderId="35" xfId="13" applyNumberFormat="1" applyFont="1" applyFill="1" applyBorder="1" applyAlignment="1" applyProtection="1">
      <alignment vertical="center"/>
      <protection locked="0"/>
    </xf>
    <xf numFmtId="176" fontId="0" fillId="14" borderId="36" xfId="13" applyNumberFormat="1" applyFont="1" applyFill="1" applyBorder="1" applyAlignment="1" applyProtection="1">
      <alignment vertical="center"/>
      <protection locked="0"/>
    </xf>
    <xf numFmtId="176" fontId="0" fillId="14" borderId="128" xfId="13" applyNumberFormat="1" applyFont="1" applyFill="1" applyBorder="1" applyAlignment="1" applyProtection="1">
      <alignment vertical="center"/>
      <protection locked="0"/>
    </xf>
    <xf numFmtId="176" fontId="0" fillId="14" borderId="46" xfId="13" applyNumberFormat="1" applyFont="1" applyFill="1" applyBorder="1" applyAlignment="1" applyProtection="1">
      <alignment vertical="center"/>
      <protection locked="0"/>
    </xf>
    <xf numFmtId="0" fontId="0" fillId="14" borderId="91" xfId="0" applyFont="1" applyFill="1" applyBorder="1" applyAlignment="1" applyProtection="1">
      <alignment horizontal="left" vertical="center"/>
      <protection locked="0"/>
    </xf>
    <xf numFmtId="176" fontId="0" fillId="14" borderId="96" xfId="13" applyNumberFormat="1" applyFont="1" applyFill="1" applyBorder="1" applyAlignment="1" applyProtection="1">
      <alignment vertical="center"/>
      <protection locked="0"/>
    </xf>
    <xf numFmtId="176" fontId="0" fillId="14" borderId="88" xfId="13" applyNumberFormat="1" applyFont="1" applyFill="1" applyBorder="1" applyAlignment="1" applyProtection="1">
      <alignment vertical="center"/>
      <protection locked="0"/>
    </xf>
    <xf numFmtId="176" fontId="0" fillId="14" borderId="89" xfId="13" applyNumberFormat="1" applyFont="1" applyFill="1" applyBorder="1" applyAlignment="1" applyProtection="1">
      <alignment vertical="center"/>
      <protection locked="0"/>
    </xf>
    <xf numFmtId="177" fontId="0" fillId="14" borderId="127" xfId="13" applyNumberFormat="1" applyFont="1" applyFill="1" applyBorder="1" applyAlignment="1" applyProtection="1">
      <alignment vertical="center"/>
      <protection locked="0"/>
    </xf>
    <xf numFmtId="177" fontId="0" fillId="14" borderId="36" xfId="13" applyNumberFormat="1" applyFont="1" applyFill="1" applyBorder="1" applyAlignment="1" applyProtection="1">
      <alignment vertical="center"/>
      <protection locked="0"/>
    </xf>
    <xf numFmtId="177" fontId="0" fillId="14" borderId="128" xfId="13" applyNumberFormat="1" applyFont="1" applyFill="1" applyBorder="1" applyAlignment="1" applyProtection="1">
      <alignment vertical="center"/>
      <protection locked="0"/>
    </xf>
    <xf numFmtId="177" fontId="0" fillId="14" borderId="93" xfId="13" applyNumberFormat="1" applyFont="1" applyFill="1" applyBorder="1" applyAlignment="1" applyProtection="1">
      <alignment vertical="center"/>
      <protection locked="0"/>
    </xf>
    <xf numFmtId="177" fontId="0" fillId="14" borderId="78" xfId="13" applyNumberFormat="1" applyFont="1" applyFill="1" applyBorder="1" applyAlignment="1" applyProtection="1">
      <alignment vertical="center"/>
      <protection locked="0"/>
    </xf>
    <xf numFmtId="177" fontId="0" fillId="14" borderId="94" xfId="13" applyNumberFormat="1" applyFont="1" applyFill="1" applyBorder="1" applyAlignment="1" applyProtection="1">
      <alignment vertical="center"/>
      <protection locked="0"/>
    </xf>
    <xf numFmtId="177" fontId="0" fillId="14" borderId="161" xfId="13" applyNumberFormat="1" applyFont="1" applyFill="1" applyBorder="1" applyAlignment="1" applyProtection="1">
      <alignment vertical="center"/>
      <protection locked="0"/>
    </xf>
    <xf numFmtId="177" fontId="0" fillId="14" borderId="48" xfId="13" applyNumberFormat="1" applyFont="1" applyFill="1" applyBorder="1" applyAlignment="1" applyProtection="1">
      <alignment vertical="center"/>
      <protection locked="0"/>
    </xf>
    <xf numFmtId="177" fontId="0" fillId="14" borderId="162" xfId="13" applyNumberFormat="1" applyFont="1" applyFill="1" applyBorder="1" applyAlignment="1" applyProtection="1">
      <alignment vertical="center"/>
      <protection locked="0"/>
    </xf>
    <xf numFmtId="177" fontId="0" fillId="14" borderId="85" xfId="13" applyNumberFormat="1" applyFont="1" applyFill="1" applyBorder="1" applyAlignment="1" applyProtection="1">
      <alignment vertical="center"/>
      <protection locked="0"/>
    </xf>
    <xf numFmtId="177" fontId="0" fillId="14" borderId="38" xfId="13" applyNumberFormat="1" applyFont="1" applyFill="1" applyBorder="1" applyAlignment="1" applyProtection="1">
      <alignment vertical="center"/>
      <protection locked="0"/>
    </xf>
    <xf numFmtId="177" fontId="0" fillId="14" borderId="86" xfId="13" applyNumberFormat="1" applyFont="1" applyFill="1" applyBorder="1" applyAlignment="1" applyProtection="1">
      <alignment vertical="center"/>
      <protection locked="0"/>
    </xf>
    <xf numFmtId="177" fontId="0" fillId="14" borderId="166" xfId="13" applyNumberFormat="1" applyFont="1" applyFill="1" applyBorder="1" applyAlignment="1" applyProtection="1">
      <alignment vertical="center"/>
      <protection locked="0"/>
    </xf>
    <xf numFmtId="177" fontId="0" fillId="14" borderId="164" xfId="13" applyNumberFormat="1" applyFont="1" applyFill="1" applyBorder="1" applyAlignment="1" applyProtection="1">
      <alignment vertical="center"/>
      <protection locked="0"/>
    </xf>
    <xf numFmtId="177" fontId="0" fillId="14" borderId="167" xfId="13" applyNumberFormat="1" applyFont="1" applyFill="1" applyBorder="1" applyAlignment="1" applyProtection="1">
      <alignment vertical="center"/>
      <protection locked="0"/>
    </xf>
    <xf numFmtId="178" fontId="13" fillId="44" borderId="257" xfId="16" applyNumberFormat="1" applyFill="1" applyBorder="1" applyAlignment="1" applyProtection="1">
      <alignment horizontal="center" vertical="center"/>
    </xf>
    <xf numFmtId="178" fontId="13" fillId="44" borderId="259" xfId="16" applyNumberFormat="1" applyFill="1" applyBorder="1" applyAlignment="1" applyProtection="1">
      <alignment horizontal="center" vertical="center"/>
    </xf>
    <xf numFmtId="178" fontId="13" fillId="44" borderId="258" xfId="16" applyNumberFormat="1" applyFill="1" applyBorder="1" applyAlignment="1" applyProtection="1">
      <alignment horizontal="center" vertical="center"/>
    </xf>
    <xf numFmtId="178" fontId="13" fillId="44" borderId="280" xfId="16" applyNumberFormat="1" applyFill="1" applyBorder="1" applyAlignment="1" applyProtection="1">
      <alignment horizontal="center" vertical="center"/>
    </xf>
    <xf numFmtId="178" fontId="13" fillId="44" borderId="281" xfId="16" applyNumberFormat="1" applyFill="1" applyBorder="1" applyAlignment="1" applyProtection="1">
      <alignment horizontal="center" vertical="center"/>
    </xf>
    <xf numFmtId="178" fontId="13" fillId="44" borderId="275" xfId="16" applyNumberFormat="1" applyFill="1" applyBorder="1" applyAlignment="1" applyProtection="1">
      <alignment horizontal="center" vertical="center"/>
    </xf>
    <xf numFmtId="178" fontId="13" fillId="44" borderId="67" xfId="16" applyNumberFormat="1" applyFill="1" applyBorder="1" applyAlignment="1" applyProtection="1">
      <alignment horizontal="center" vertical="center"/>
    </xf>
    <xf numFmtId="178" fontId="13" fillId="44" borderId="52" xfId="16" applyNumberFormat="1" applyFill="1" applyBorder="1" applyAlignment="1" applyProtection="1">
      <alignment horizontal="center" vertical="center"/>
    </xf>
    <xf numFmtId="178" fontId="13" fillId="44" borderId="282" xfId="16" applyNumberFormat="1" applyFill="1" applyBorder="1" applyAlignment="1" applyProtection="1">
      <alignment horizontal="center" vertical="center"/>
    </xf>
    <xf numFmtId="178" fontId="13" fillId="44" borderId="271" xfId="16" applyNumberFormat="1" applyFill="1" applyBorder="1" applyAlignment="1" applyProtection="1">
      <alignment horizontal="center" vertical="center"/>
    </xf>
    <xf numFmtId="178" fontId="13" fillId="44" borderId="272" xfId="16" applyNumberFormat="1" applyFill="1" applyBorder="1" applyAlignment="1" applyProtection="1">
      <alignment horizontal="center" vertical="center"/>
    </xf>
    <xf numFmtId="178" fontId="13" fillId="44" borderId="283" xfId="16" applyNumberFormat="1" applyFill="1" applyBorder="1" applyAlignment="1" applyProtection="1">
      <alignment horizontal="center" vertical="center"/>
    </xf>
    <xf numFmtId="178" fontId="13" fillId="44" borderId="273" xfId="16" applyNumberFormat="1" applyFill="1" applyBorder="1" applyAlignment="1" applyProtection="1">
      <alignment horizontal="center" vertical="center"/>
    </xf>
    <xf numFmtId="178" fontId="13" fillId="44" borderId="274" xfId="16" applyNumberFormat="1" applyFill="1" applyBorder="1" applyAlignment="1" applyProtection="1">
      <alignment horizontal="center" vertical="center"/>
    </xf>
    <xf numFmtId="178" fontId="13" fillId="44" borderId="284" xfId="16" applyNumberFormat="1" applyFill="1" applyBorder="1" applyAlignment="1" applyProtection="1">
      <alignment horizontal="center" vertical="center"/>
    </xf>
    <xf numFmtId="178" fontId="13" fillId="44" borderId="116" xfId="16" applyNumberFormat="1" applyFill="1" applyBorder="1" applyAlignment="1" applyProtection="1">
      <alignment horizontal="center" vertical="center"/>
    </xf>
    <xf numFmtId="178" fontId="13" fillId="44" borderId="34" xfId="16" applyNumberFormat="1" applyFill="1" applyBorder="1" applyAlignment="1" applyProtection="1">
      <alignment horizontal="center" vertical="center"/>
    </xf>
    <xf numFmtId="178" fontId="13" fillId="44" borderId="40" xfId="16" applyNumberFormat="1" applyFill="1" applyBorder="1" applyAlignment="1" applyProtection="1">
      <alignment horizontal="center" vertical="center"/>
    </xf>
    <xf numFmtId="178" fontId="13" fillId="44" borderId="234" xfId="16" applyNumberFormat="1" applyFill="1" applyBorder="1" applyAlignment="1" applyProtection="1">
      <alignment horizontal="center" vertical="center"/>
    </xf>
    <xf numFmtId="178" fontId="13" fillId="44" borderId="173" xfId="16" applyNumberFormat="1" applyFill="1" applyBorder="1" applyAlignment="1" applyProtection="1">
      <alignment horizontal="center" vertical="center"/>
    </xf>
    <xf numFmtId="178" fontId="13" fillId="44" borderId="279" xfId="16" applyNumberFormat="1" applyFill="1" applyBorder="1" applyAlignment="1" applyProtection="1">
      <alignment horizontal="center" vertical="center"/>
    </xf>
    <xf numFmtId="178" fontId="13" fillId="44" borderId="277" xfId="16" applyNumberFormat="1" applyFill="1" applyBorder="1" applyAlignment="1" applyProtection="1">
      <alignment horizontal="center" vertical="center"/>
    </xf>
    <xf numFmtId="178" fontId="13" fillId="44" borderId="9" xfId="16" applyNumberFormat="1" applyFill="1" applyBorder="1" applyAlignment="1" applyProtection="1">
      <alignment horizontal="center" vertical="center"/>
    </xf>
    <xf numFmtId="178" fontId="13" fillId="44" borderId="287" xfId="16" applyNumberFormat="1" applyFill="1" applyBorder="1" applyAlignment="1" applyProtection="1">
      <alignment horizontal="center" vertical="center"/>
    </xf>
    <xf numFmtId="178" fontId="13" fillId="44" borderId="262" xfId="16" applyNumberFormat="1" applyFill="1" applyBorder="1" applyAlignment="1" applyProtection="1">
      <alignment horizontal="center" vertical="center"/>
    </xf>
    <xf numFmtId="178" fontId="13" fillId="44" borderId="288" xfId="16" applyNumberFormat="1" applyFill="1" applyBorder="1" applyAlignment="1" applyProtection="1">
      <alignment horizontal="center" vertical="center"/>
    </xf>
    <xf numFmtId="178" fontId="13" fillId="44" borderId="289" xfId="16" applyNumberFormat="1" applyFill="1" applyBorder="1" applyAlignment="1" applyProtection="1">
      <alignment horizontal="center" vertical="center"/>
    </xf>
    <xf numFmtId="178" fontId="13" fillId="44" borderId="290" xfId="16" applyNumberFormat="1" applyFill="1" applyBorder="1" applyAlignment="1" applyProtection="1">
      <alignment horizontal="center" vertical="center"/>
    </xf>
    <xf numFmtId="178" fontId="13" fillId="44" borderId="276" xfId="16" applyNumberFormat="1" applyFill="1" applyBorder="1" applyAlignment="1" applyProtection="1">
      <alignment horizontal="center" vertical="center"/>
    </xf>
    <xf numFmtId="0" fontId="0" fillId="14" borderId="85" xfId="0" applyFont="1" applyFill="1" applyBorder="1" applyAlignment="1" applyProtection="1">
      <alignment horizontal="left" vertical="center"/>
      <protection locked="0"/>
    </xf>
    <xf numFmtId="166" fontId="0" fillId="14" borderId="86" xfId="13" applyNumberFormat="1" applyFont="1" applyFill="1" applyBorder="1" applyAlignment="1" applyProtection="1">
      <alignment vertical="center"/>
      <protection locked="0"/>
    </xf>
    <xf numFmtId="0" fontId="0" fillId="14" borderId="95" xfId="0" applyFont="1" applyFill="1" applyBorder="1" applyAlignment="1" applyProtection="1">
      <alignment horizontal="left" vertical="center"/>
      <protection locked="0"/>
    </xf>
    <xf numFmtId="0" fontId="0" fillId="14" borderId="93" xfId="0" applyFont="1" applyFill="1" applyBorder="1" applyAlignment="1" applyProtection="1">
      <alignment horizontal="left" vertical="center"/>
      <protection locked="0"/>
    </xf>
    <xf numFmtId="166" fontId="0" fillId="14" borderId="94" xfId="13" applyNumberFormat="1" applyFont="1" applyFill="1" applyBorder="1" applyAlignment="1" applyProtection="1">
      <alignment vertical="center"/>
      <protection locked="0"/>
    </xf>
    <xf numFmtId="0" fontId="0" fillId="14" borderId="83" xfId="0" applyFont="1" applyFill="1" applyBorder="1" applyAlignment="1" applyProtection="1">
      <alignment horizontal="left" vertical="center"/>
      <protection locked="0"/>
    </xf>
    <xf numFmtId="0" fontId="0" fillId="14" borderId="161" xfId="0" applyFont="1" applyFill="1" applyBorder="1" applyAlignment="1" applyProtection="1">
      <alignment horizontal="left" vertical="center"/>
      <protection locked="0"/>
    </xf>
    <xf numFmtId="166" fontId="0" fillId="14" borderId="162" xfId="13" applyNumberFormat="1" applyFont="1" applyFill="1" applyBorder="1" applyAlignment="1" applyProtection="1">
      <alignment vertical="center"/>
      <protection locked="0"/>
    </xf>
    <xf numFmtId="0" fontId="0" fillId="14" borderId="119" xfId="0" applyFont="1" applyFill="1" applyBorder="1" applyAlignment="1" applyProtection="1">
      <alignment horizontal="left" vertical="center"/>
      <protection locked="0"/>
    </xf>
    <xf numFmtId="0" fontId="0" fillId="14" borderId="99" xfId="0" applyFont="1" applyFill="1" applyBorder="1" applyAlignment="1" applyProtection="1">
      <alignment horizontal="left" vertical="center"/>
      <protection locked="0"/>
    </xf>
    <xf numFmtId="0" fontId="0" fillId="14" borderId="188" xfId="0" applyFont="1" applyFill="1" applyBorder="1" applyAlignment="1" applyProtection="1">
      <alignment horizontal="left" vertical="center"/>
      <protection locked="0"/>
    </xf>
    <xf numFmtId="0" fontId="0" fillId="14" borderId="166" xfId="0" applyFont="1" applyFill="1" applyBorder="1" applyAlignment="1" applyProtection="1">
      <alignment horizontal="left" vertical="center"/>
      <protection locked="0"/>
    </xf>
    <xf numFmtId="166" fontId="0" fillId="14" borderId="167" xfId="13" applyNumberFormat="1" applyFont="1" applyFill="1" applyBorder="1" applyAlignment="1" applyProtection="1">
      <alignment vertical="center"/>
      <protection locked="0"/>
    </xf>
    <xf numFmtId="0" fontId="0" fillId="14" borderId="175" xfId="0" applyFont="1" applyFill="1" applyBorder="1" applyAlignment="1" applyProtection="1">
      <alignment horizontal="left" vertical="center"/>
      <protection locked="0"/>
    </xf>
    <xf numFmtId="0" fontId="0" fillId="14" borderId="127" xfId="0" applyFont="1" applyFill="1" applyBorder="1" applyAlignment="1" applyProtection="1">
      <alignment horizontal="left" vertical="center"/>
      <protection locked="0"/>
    </xf>
    <xf numFmtId="166" fontId="0" fillId="14" borderId="128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  <protection locked="0"/>
    </xf>
    <xf numFmtId="0" fontId="0" fillId="14" borderId="38" xfId="0" applyFont="1" applyFill="1" applyBorder="1" applyAlignment="1" applyProtection="1">
      <alignment horizontal="left" vertical="center"/>
      <protection locked="0"/>
    </xf>
    <xf numFmtId="0" fontId="0" fillId="14" borderId="182" xfId="0" applyFont="1" applyFill="1" applyBorder="1" applyAlignment="1" applyProtection="1">
      <alignment horizontal="left" vertical="center"/>
      <protection locked="0"/>
    </xf>
    <xf numFmtId="0" fontId="0" fillId="14" borderId="184" xfId="0" applyFont="1" applyFill="1" applyBorder="1" applyAlignment="1" applyProtection="1">
      <alignment horizontal="left" vertical="center"/>
      <protection locked="0"/>
    </xf>
    <xf numFmtId="0" fontId="0" fillId="14" borderId="46" xfId="0" applyFont="1" applyFill="1" applyBorder="1" applyAlignment="1" applyProtection="1">
      <alignment horizontal="left" vertical="center"/>
      <protection locked="0"/>
    </xf>
    <xf numFmtId="0" fontId="0" fillId="14" borderId="185" xfId="0" applyFont="1" applyFill="1" applyBorder="1" applyAlignment="1" applyProtection="1">
      <alignment horizontal="left" vertical="center"/>
      <protection locked="0"/>
    </xf>
    <xf numFmtId="176" fontId="0" fillId="14" borderId="186" xfId="13" applyNumberFormat="1" applyFont="1" applyFill="1" applyBorder="1" applyAlignment="1" applyProtection="1">
      <alignment vertical="center"/>
      <protection locked="0"/>
    </xf>
    <xf numFmtId="176" fontId="0" fillId="14" borderId="187" xfId="13" applyNumberFormat="1" applyFont="1" applyFill="1" applyBorder="1" applyAlignment="1" applyProtection="1">
      <alignment vertical="center"/>
      <protection locked="0"/>
    </xf>
    <xf numFmtId="0" fontId="0" fillId="14" borderId="186" xfId="0" applyFont="1" applyFill="1" applyBorder="1" applyAlignment="1" applyProtection="1">
      <alignment horizontal="left" vertical="center"/>
      <protection locked="0"/>
    </xf>
    <xf numFmtId="0" fontId="0" fillId="14" borderId="164" xfId="0" applyFont="1" applyFill="1" applyBorder="1" applyAlignment="1" applyProtection="1">
      <alignment horizontal="left" vertical="center"/>
      <protection locked="0"/>
    </xf>
    <xf numFmtId="0" fontId="0" fillId="14" borderId="190" xfId="0" applyFont="1" applyFill="1" applyBorder="1" applyAlignment="1" applyProtection="1">
      <alignment horizontal="left" vertical="center"/>
      <protection locked="0"/>
    </xf>
    <xf numFmtId="176" fontId="0" fillId="14" borderId="194" xfId="13" applyNumberFormat="1" applyFont="1" applyFill="1" applyBorder="1" applyAlignment="1" applyProtection="1">
      <alignment vertical="center"/>
      <protection locked="0"/>
    </xf>
    <xf numFmtId="0" fontId="0" fillId="14" borderId="38" xfId="0" applyFont="1" applyFill="1" applyBorder="1" applyProtection="1">
      <protection locked="0"/>
    </xf>
    <xf numFmtId="0" fontId="0" fillId="14" borderId="182" xfId="0" applyFont="1" applyFill="1" applyBorder="1" applyProtection="1">
      <protection locked="0"/>
    </xf>
    <xf numFmtId="0" fontId="0" fillId="14" borderId="46" xfId="0" applyFont="1" applyFill="1" applyBorder="1" applyProtection="1">
      <protection locked="0"/>
    </xf>
    <xf numFmtId="0" fontId="0" fillId="14" borderId="81" xfId="0" applyFont="1" applyFill="1" applyBorder="1" applyProtection="1">
      <protection locked="0"/>
    </xf>
    <xf numFmtId="0" fontId="0" fillId="14" borderId="48" xfId="0" applyFont="1" applyFill="1" applyBorder="1" applyAlignment="1" applyProtection="1">
      <alignment horizontal="left" vertical="center"/>
      <protection locked="0"/>
    </xf>
    <xf numFmtId="0" fontId="0" fillId="14" borderId="48" xfId="0" applyFont="1" applyFill="1" applyBorder="1" applyProtection="1">
      <protection locked="0"/>
    </xf>
    <xf numFmtId="0" fontId="0" fillId="14" borderId="79" xfId="0" applyFont="1" applyFill="1" applyBorder="1" applyProtection="1">
      <protection locked="0"/>
    </xf>
    <xf numFmtId="0" fontId="0" fillId="14" borderId="164" xfId="0" applyFont="1" applyFill="1" applyBorder="1" applyProtection="1">
      <protection locked="0"/>
    </xf>
    <xf numFmtId="0" fontId="0" fillId="14" borderId="190" xfId="0" applyFont="1" applyFill="1" applyBorder="1" applyProtection="1"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0" fillId="14" borderId="36" xfId="0" applyFont="1" applyFill="1" applyBorder="1" applyAlignment="1" applyProtection="1">
      <alignment horizontal="left" vertical="center"/>
      <protection locked="0"/>
    </xf>
    <xf numFmtId="0" fontId="0" fillId="14" borderId="36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9" fontId="0" fillId="14" borderId="90" xfId="0" applyNumberFormat="1" applyFont="1" applyFill="1" applyBorder="1" applyAlignment="1" applyProtection="1">
      <alignment horizontal="center" vertical="center"/>
      <protection locked="0"/>
    </xf>
    <xf numFmtId="9" fontId="0" fillId="14" borderId="205" xfId="0" applyNumberFormat="1" applyFont="1" applyFill="1" applyBorder="1" applyAlignment="1" applyProtection="1">
      <alignment horizontal="center" vertical="center"/>
      <protection locked="0"/>
    </xf>
    <xf numFmtId="9" fontId="0" fillId="14" borderId="209" xfId="0" applyNumberFormat="1" applyFont="1" applyFill="1" applyBorder="1" applyAlignment="1" applyProtection="1">
      <alignment horizontal="center" vertical="center"/>
      <protection locked="0"/>
    </xf>
    <xf numFmtId="9" fontId="0" fillId="14" borderId="165" xfId="0" applyNumberFormat="1" applyFont="1" applyFill="1" applyBorder="1" applyAlignment="1" applyProtection="1">
      <alignment horizontal="center" vertical="center"/>
      <protection locked="0"/>
    </xf>
    <xf numFmtId="9" fontId="0" fillId="14" borderId="221" xfId="0" applyNumberFormat="1" applyFont="1" applyFill="1" applyBorder="1" applyAlignment="1" applyProtection="1">
      <alignment horizontal="center" vertical="center"/>
      <protection locked="0"/>
    </xf>
    <xf numFmtId="9" fontId="0" fillId="14" borderId="148" xfId="0" applyNumberFormat="1" applyFont="1" applyFill="1" applyBorder="1" applyAlignment="1" applyProtection="1">
      <alignment horizontal="center" vertical="center"/>
      <protection locked="0"/>
    </xf>
    <xf numFmtId="167" fontId="0" fillId="14" borderId="90" xfId="16" applyFont="1" applyFill="1" applyBorder="1" applyAlignment="1" applyProtection="1">
      <alignment horizontal="center" vertical="center"/>
      <protection locked="0"/>
    </xf>
    <xf numFmtId="167" fontId="0" fillId="14" borderId="205" xfId="16" applyFont="1" applyFill="1" applyBorder="1" applyAlignment="1" applyProtection="1">
      <alignment horizontal="center" vertical="center"/>
      <protection locked="0"/>
    </xf>
    <xf numFmtId="167" fontId="0" fillId="14" borderId="209" xfId="16" applyFont="1" applyFill="1" applyBorder="1" applyAlignment="1" applyProtection="1">
      <alignment horizontal="center" vertical="center"/>
      <protection locked="0"/>
    </xf>
    <xf numFmtId="167" fontId="0" fillId="14" borderId="165" xfId="16" applyFont="1" applyFill="1" applyBorder="1" applyAlignment="1" applyProtection="1">
      <alignment horizontal="center" vertical="center"/>
      <protection locked="0"/>
    </xf>
    <xf numFmtId="167" fontId="0" fillId="14" borderId="221" xfId="16" applyFont="1" applyFill="1" applyBorder="1" applyAlignment="1" applyProtection="1">
      <alignment horizontal="center" vertical="center"/>
      <protection locked="0"/>
    </xf>
    <xf numFmtId="166" fontId="0" fillId="14" borderId="99" xfId="13" applyNumberFormat="1" applyFont="1" applyFill="1" applyBorder="1" applyAlignment="1" applyProtection="1">
      <alignment vertical="center"/>
      <protection locked="0"/>
    </xf>
    <xf numFmtId="166" fontId="18" fillId="14" borderId="38" xfId="13" applyNumberFormat="1" applyFont="1" applyFill="1" applyBorder="1" applyAlignment="1" applyProtection="1">
      <alignment vertical="center"/>
      <protection locked="0"/>
    </xf>
    <xf numFmtId="174" fontId="18" fillId="14" borderId="86" xfId="12" applyNumberFormat="1" applyFont="1" applyFill="1" applyBorder="1" applyAlignment="1" applyProtection="1">
      <alignment vertical="center"/>
      <protection locked="0"/>
    </xf>
    <xf numFmtId="166" fontId="0" fillId="14" borderId="93" xfId="13" applyNumberFormat="1" applyFont="1" applyFill="1" applyBorder="1" applyAlignment="1" applyProtection="1">
      <alignment vertical="center"/>
      <protection locked="0"/>
    </xf>
    <xf numFmtId="166" fontId="18" fillId="14" borderId="46" xfId="13" applyNumberFormat="1" applyFont="1" applyFill="1" applyBorder="1" applyAlignment="1" applyProtection="1">
      <alignment vertical="center"/>
      <protection locked="0"/>
    </xf>
    <xf numFmtId="174" fontId="18" fillId="14" borderId="94" xfId="12" applyNumberFormat="1" applyFont="1" applyFill="1" applyBorder="1" applyAlignment="1" applyProtection="1">
      <alignment vertical="center"/>
      <protection locked="0"/>
    </xf>
    <xf numFmtId="166" fontId="0" fillId="14" borderId="100" xfId="13" applyNumberFormat="1" applyFont="1" applyFill="1" applyBorder="1" applyAlignment="1" applyProtection="1">
      <alignment vertical="center"/>
      <protection locked="0"/>
    </xf>
    <xf numFmtId="166" fontId="18" fillId="14" borderId="88" xfId="13" applyNumberFormat="1" applyFont="1" applyFill="1" applyBorder="1" applyAlignment="1" applyProtection="1">
      <alignment vertical="center"/>
      <protection locked="0"/>
    </xf>
    <xf numFmtId="174" fontId="18" fillId="14" borderId="89" xfId="12" applyNumberFormat="1" applyFont="1" applyFill="1" applyBorder="1" applyAlignment="1" applyProtection="1">
      <alignment vertical="center"/>
      <protection locked="0"/>
    </xf>
    <xf numFmtId="166" fontId="0" fillId="14" borderId="85" xfId="13" applyNumberFormat="1" applyFont="1" applyFill="1" applyBorder="1" applyAlignment="1" applyProtection="1">
      <alignment vertical="center"/>
      <protection locked="0"/>
    </xf>
    <xf numFmtId="166" fontId="0" fillId="14" borderId="87" xfId="13" applyNumberFormat="1" applyFont="1" applyFill="1" applyBorder="1" applyAlignment="1" applyProtection="1">
      <alignment vertical="center"/>
      <protection locked="0"/>
    </xf>
    <xf numFmtId="166" fontId="0" fillId="14" borderId="38" xfId="13" applyNumberFormat="1" applyFont="1" applyFill="1" applyBorder="1" applyAlignment="1" applyProtection="1">
      <alignment vertical="center"/>
      <protection locked="0"/>
    </xf>
    <xf numFmtId="166" fontId="0" fillId="14" borderId="46" xfId="13" applyNumberFormat="1" applyFont="1" applyFill="1" applyBorder="1" applyAlignment="1" applyProtection="1">
      <alignment vertical="center"/>
      <protection locked="0"/>
    </xf>
    <xf numFmtId="166" fontId="0" fillId="14" borderId="88" xfId="13" applyNumberFormat="1" applyFont="1" applyFill="1" applyBorder="1" applyAlignment="1" applyProtection="1">
      <alignment vertical="center"/>
      <protection locked="0"/>
    </xf>
    <xf numFmtId="166" fontId="0" fillId="14" borderId="304" xfId="13" applyNumberFormat="1" applyFont="1" applyFill="1" applyBorder="1" applyAlignment="1" applyProtection="1">
      <alignment vertical="center"/>
      <protection locked="0"/>
    </xf>
    <xf numFmtId="166" fontId="0" fillId="14" borderId="305" xfId="13" applyNumberFormat="1" applyFont="1" applyFill="1" applyBorder="1" applyAlignment="1" applyProtection="1">
      <alignment vertical="center"/>
      <protection locked="0"/>
    </xf>
    <xf numFmtId="174" fontId="18" fillId="14" borderId="306" xfId="12" applyNumberFormat="1" applyFont="1" applyFill="1" applyBorder="1" applyAlignment="1" applyProtection="1">
      <alignment vertical="center"/>
      <protection locked="0"/>
    </xf>
    <xf numFmtId="167" fontId="13" fillId="0" borderId="46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9" borderId="46" xfId="16" applyFont="1" applyFill="1" applyBorder="1" applyAlignment="1" applyProtection="1">
      <alignment horizontal="center" vertical="center"/>
    </xf>
    <xf numFmtId="166" fontId="13" fillId="14" borderId="255" xfId="13" applyNumberFormat="1" applyFont="1" applyFill="1" applyBorder="1" applyAlignment="1" applyProtection="1">
      <alignment vertical="center"/>
      <protection locked="0"/>
    </xf>
    <xf numFmtId="171" fontId="0" fillId="14" borderId="256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6" fontId="0" fillId="0" borderId="83" xfId="13" applyNumberFormat="1" applyFont="1" applyFill="1" applyBorder="1" applyAlignment="1" applyProtection="1">
      <alignment vertical="center"/>
    </xf>
    <xf numFmtId="6" fontId="0" fillId="0" borderId="78" xfId="13" applyNumberFormat="1" applyFont="1" applyFill="1" applyBorder="1" applyAlignment="1" applyProtection="1">
      <alignment vertical="center"/>
    </xf>
    <xf numFmtId="6" fontId="0" fillId="0" borderId="109" xfId="13" applyNumberFormat="1" applyFont="1" applyFill="1" applyBorder="1" applyAlignment="1" applyProtection="1">
      <alignment vertical="center"/>
    </xf>
    <xf numFmtId="6" fontId="0" fillId="0" borderId="149" xfId="13" applyNumberFormat="1" applyFont="1" applyFill="1" applyBorder="1" applyAlignment="1" applyProtection="1">
      <alignment vertical="center"/>
    </xf>
    <xf numFmtId="6" fontId="0" fillId="0" borderId="132" xfId="13" applyNumberFormat="1" applyFont="1" applyFill="1" applyBorder="1" applyAlignment="1" applyProtection="1">
      <alignment vertical="center"/>
    </xf>
    <xf numFmtId="6" fontId="0" fillId="0" borderId="147" xfId="13" applyNumberFormat="1" applyFont="1" applyFill="1" applyBorder="1" applyAlignment="1" applyProtection="1">
      <alignment vertical="center"/>
    </xf>
    <xf numFmtId="6" fontId="0" fillId="0" borderId="150" xfId="13" applyNumberFormat="1" applyFont="1" applyFill="1" applyBorder="1" applyAlignment="1" applyProtection="1">
      <alignment vertical="center"/>
    </xf>
    <xf numFmtId="6" fontId="0" fillId="0" borderId="137" xfId="13" applyNumberFormat="1" applyFont="1" applyFill="1" applyBorder="1" applyAlignment="1" applyProtection="1">
      <alignment vertical="center"/>
    </xf>
    <xf numFmtId="6" fontId="0" fillId="0" borderId="110" xfId="13" applyNumberFormat="1" applyFont="1" applyFill="1" applyBorder="1" applyAlignment="1" applyProtection="1">
      <alignment vertical="center"/>
    </xf>
    <xf numFmtId="166" fontId="13" fillId="0" borderId="56" xfId="13" applyNumberFormat="1" applyFont="1" applyFill="1" applyBorder="1" applyAlignment="1" applyProtection="1">
      <alignment vertical="center"/>
      <protection locked="0"/>
    </xf>
    <xf numFmtId="166" fontId="13" fillId="0" borderId="43" xfId="13" applyNumberFormat="1" applyFont="1" applyFill="1" applyBorder="1" applyAlignment="1" applyProtection="1">
      <alignment vertical="center"/>
      <protection locked="0"/>
    </xf>
    <xf numFmtId="166" fontId="13" fillId="0" borderId="44" xfId="13" applyNumberFormat="1" applyFont="1" applyFill="1" applyBorder="1" applyAlignment="1" applyProtection="1">
      <alignment vertical="center"/>
      <protection locked="0"/>
    </xf>
    <xf numFmtId="171" fontId="0" fillId="0" borderId="115" xfId="12" applyNumberFormat="1" applyFont="1" applyFill="1" applyBorder="1" applyAlignment="1" applyProtection="1">
      <alignment vertical="center"/>
      <protection locked="0"/>
    </xf>
    <xf numFmtId="171" fontId="0" fillId="0" borderId="43" xfId="12" applyNumberFormat="1" applyFont="1" applyFill="1" applyBorder="1" applyAlignment="1" applyProtection="1">
      <alignment vertical="center"/>
      <protection locked="0"/>
    </xf>
    <xf numFmtId="171" fontId="0" fillId="0" borderId="103" xfId="12" applyNumberFormat="1" applyFont="1" applyFill="1" applyBorder="1" applyAlignment="1" applyProtection="1">
      <alignment vertical="center"/>
      <protection locked="0"/>
    </xf>
    <xf numFmtId="14" fontId="0" fillId="0" borderId="0" xfId="0" applyNumberFormat="1"/>
    <xf numFmtId="0" fontId="0" fillId="14" borderId="85" xfId="0" applyFill="1" applyBorder="1" applyAlignment="1" applyProtection="1">
      <alignment horizontal="left" vertical="center"/>
      <protection locked="0"/>
    </xf>
    <xf numFmtId="0" fontId="0" fillId="14" borderId="38" xfId="0" applyFill="1" applyBorder="1" applyAlignment="1" applyProtection="1">
      <alignment horizontal="left" vertical="center"/>
      <protection locked="0"/>
    </xf>
    <xf numFmtId="0" fontId="0" fillId="14" borderId="182" xfId="0" applyFill="1" applyBorder="1" applyAlignment="1" applyProtection="1">
      <alignment horizontal="left" vertical="center"/>
      <protection locked="0"/>
    </xf>
    <xf numFmtId="0" fontId="0" fillId="14" borderId="184" xfId="0" applyFill="1" applyBorder="1" applyAlignment="1" applyProtection="1">
      <alignment horizontal="left" vertical="center"/>
      <protection locked="0"/>
    </xf>
    <xf numFmtId="0" fontId="0" fillId="14" borderId="46" xfId="0" applyFill="1" applyBorder="1" applyAlignment="1" applyProtection="1">
      <alignment horizontal="left" vertical="center"/>
      <protection locked="0"/>
    </xf>
    <xf numFmtId="0" fontId="0" fillId="14" borderId="188" xfId="0" applyFill="1" applyBorder="1" applyAlignment="1" applyProtection="1">
      <alignment horizontal="left" vertical="center"/>
      <protection locked="0"/>
    </xf>
    <xf numFmtId="0" fontId="0" fillId="14" borderId="186" xfId="0" applyFill="1" applyBorder="1" applyAlignment="1" applyProtection="1">
      <alignment horizontal="left" vertical="center"/>
      <protection locked="0"/>
    </xf>
    <xf numFmtId="0" fontId="0" fillId="14" borderId="307" xfId="0" applyFill="1" applyBorder="1" applyAlignment="1" applyProtection="1">
      <alignment horizontal="left" vertical="center"/>
      <protection locked="0"/>
    </xf>
    <xf numFmtId="0" fontId="0" fillId="14" borderId="308" xfId="0" applyFill="1" applyBorder="1" applyAlignment="1" applyProtection="1">
      <alignment horizontal="left" vertical="center"/>
      <protection locked="0"/>
    </xf>
    <xf numFmtId="0" fontId="0" fillId="14" borderId="308" xfId="0" applyFill="1" applyBorder="1" applyProtection="1">
      <protection locked="0"/>
    </xf>
    <xf numFmtId="0" fontId="0" fillId="14" borderId="309" xfId="0" applyFont="1" applyFill="1" applyBorder="1" applyProtection="1">
      <protection locked="0"/>
    </xf>
    <xf numFmtId="176" fontId="13" fillId="14" borderId="308" xfId="13" applyNumberFormat="1" applyFont="1" applyFill="1" applyBorder="1" applyAlignment="1" applyProtection="1">
      <alignment vertical="center"/>
      <protection locked="0"/>
    </xf>
    <xf numFmtId="0" fontId="0" fillId="14" borderId="310" xfId="0" applyFill="1" applyBorder="1" applyAlignment="1" applyProtection="1">
      <alignment horizontal="left" vertical="center"/>
      <protection locked="0"/>
    </xf>
    <xf numFmtId="0" fontId="0" fillId="14" borderId="311" xfId="0" applyFill="1" applyBorder="1" applyAlignment="1" applyProtection="1">
      <alignment horizontal="left" vertical="center"/>
      <protection locked="0"/>
    </xf>
    <xf numFmtId="0" fontId="0" fillId="14" borderId="311" xfId="0" applyFill="1" applyBorder="1" applyProtection="1">
      <protection locked="0"/>
    </xf>
    <xf numFmtId="0" fontId="0" fillId="14" borderId="312" xfId="0" applyFont="1" applyFill="1" applyBorder="1" applyProtection="1">
      <protection locked="0"/>
    </xf>
    <xf numFmtId="176" fontId="13" fillId="14" borderId="311" xfId="13" applyNumberFormat="1" applyFont="1" applyFill="1" applyBorder="1" applyAlignment="1" applyProtection="1">
      <alignment vertical="center"/>
      <protection locked="0"/>
    </xf>
    <xf numFmtId="0" fontId="0" fillId="14" borderId="218" xfId="0" applyFill="1" applyBorder="1" applyAlignment="1" applyProtection="1">
      <alignment horizontal="left" vertical="center"/>
      <protection locked="0"/>
    </xf>
    <xf numFmtId="0" fontId="0" fillId="14" borderId="296" xfId="0" applyFill="1" applyBorder="1" applyAlignment="1" applyProtection="1">
      <alignment horizontal="left" vertical="center"/>
      <protection locked="0"/>
    </xf>
    <xf numFmtId="0" fontId="0" fillId="14" borderId="296" xfId="0" applyFill="1" applyBorder="1" applyProtection="1">
      <protection locked="0"/>
    </xf>
    <xf numFmtId="0" fontId="0" fillId="14" borderId="313" xfId="0" applyFont="1" applyFill="1" applyBorder="1" applyProtection="1">
      <protection locked="0"/>
    </xf>
    <xf numFmtId="0" fontId="0" fillId="14" borderId="127" xfId="0" applyFill="1" applyBorder="1" applyAlignment="1" applyProtection="1">
      <alignment horizontal="left" vertical="center"/>
      <protection locked="0"/>
    </xf>
    <xf numFmtId="0" fontId="28" fillId="0" borderId="0" xfId="20" applyFont="1" applyAlignment="1" applyProtection="1">
      <alignment horizontal="left" vertical="center"/>
    </xf>
    <xf numFmtId="0" fontId="21" fillId="0" borderId="0" xfId="20" applyAlignment="1" applyProtection="1">
      <alignment horizontal="left" vertical="center"/>
    </xf>
    <xf numFmtId="0" fontId="23" fillId="19" borderId="121" xfId="0" applyFont="1" applyFill="1" applyBorder="1" applyAlignment="1" applyProtection="1">
      <alignment horizontal="center" vertical="center" wrapText="1"/>
    </xf>
    <xf numFmtId="0" fontId="23" fillId="19" borderId="125" xfId="0" applyFont="1" applyFill="1" applyBorder="1" applyAlignment="1" applyProtection="1">
      <alignment horizontal="center" vertical="center" wrapText="1"/>
    </xf>
    <xf numFmtId="166" fontId="24" fillId="41" borderId="263" xfId="0" applyNumberFormat="1" applyFont="1" applyFill="1" applyBorder="1" applyAlignment="1" applyProtection="1">
      <alignment horizontal="center" vertical="center" wrapText="1"/>
    </xf>
    <xf numFmtId="166" fontId="24" fillId="41" borderId="264" xfId="0" applyNumberFormat="1" applyFont="1" applyFill="1" applyBorder="1" applyAlignment="1" applyProtection="1">
      <alignment horizontal="center" vertical="center" wrapText="1"/>
    </xf>
    <xf numFmtId="166" fontId="24" fillId="41" borderId="265" xfId="0" applyNumberFormat="1" applyFont="1" applyFill="1" applyBorder="1" applyAlignment="1" applyProtection="1">
      <alignment horizontal="center" vertical="center" wrapText="1"/>
    </xf>
    <xf numFmtId="0" fontId="23" fillId="18" borderId="75" xfId="0" applyFont="1" applyFill="1" applyBorder="1" applyAlignment="1" applyProtection="1">
      <alignment horizontal="center" vertical="center" wrapText="1"/>
    </xf>
    <xf numFmtId="0" fontId="23" fillId="18" borderId="122" xfId="0" applyFont="1" applyFill="1" applyBorder="1" applyAlignment="1" applyProtection="1">
      <alignment horizontal="center" vertical="center" wrapText="1"/>
    </xf>
    <xf numFmtId="0" fontId="23" fillId="19" borderId="123" xfId="0" applyFont="1" applyFill="1" applyBorder="1" applyAlignment="1" applyProtection="1">
      <alignment horizontal="center" vertical="center" wrapText="1"/>
    </xf>
    <xf numFmtId="166" fontId="23" fillId="20" borderId="51" xfId="0" applyNumberFormat="1" applyFont="1" applyFill="1" applyBorder="1" applyAlignment="1" applyProtection="1">
      <alignment horizontal="center" vertical="center" wrapText="1"/>
    </xf>
    <xf numFmtId="166" fontId="23" fillId="20" borderId="52" xfId="0" applyNumberFormat="1" applyFont="1" applyFill="1" applyBorder="1" applyAlignment="1" applyProtection="1">
      <alignment horizontal="center" vertical="center" wrapText="1"/>
    </xf>
    <xf numFmtId="166" fontId="23" fillId="20" borderId="53" xfId="0" applyNumberFormat="1" applyFont="1" applyFill="1" applyBorder="1" applyAlignment="1" applyProtection="1">
      <alignment horizontal="center" vertical="center" wrapText="1"/>
    </xf>
    <xf numFmtId="166" fontId="12" fillId="18" borderId="240" xfId="0" applyNumberFormat="1" applyFont="1" applyFill="1" applyBorder="1" applyAlignment="1" applyProtection="1">
      <alignment horizontal="center" vertical="center" wrapText="1"/>
    </xf>
    <xf numFmtId="166" fontId="12" fillId="18" borderId="241" xfId="0" applyNumberFormat="1" applyFont="1" applyFill="1" applyBorder="1" applyAlignment="1" applyProtection="1">
      <alignment horizontal="center" vertical="center" wrapText="1"/>
    </xf>
    <xf numFmtId="166" fontId="12" fillId="18" borderId="238" xfId="0" applyNumberFormat="1" applyFont="1" applyFill="1" applyBorder="1" applyAlignment="1" applyProtection="1">
      <alignment horizontal="center" vertical="center" wrapText="1"/>
    </xf>
    <xf numFmtId="166" fontId="24" fillId="41" borderId="51" xfId="0" applyNumberFormat="1" applyFont="1" applyFill="1" applyBorder="1" applyAlignment="1" applyProtection="1">
      <alignment horizontal="center" vertical="center" wrapText="1"/>
    </xf>
    <xf numFmtId="166" fontId="24" fillId="41" borderId="52" xfId="0" applyNumberFormat="1" applyFont="1" applyFill="1" applyBorder="1" applyAlignment="1" applyProtection="1">
      <alignment horizontal="center" vertical="center" wrapText="1"/>
    </xf>
    <xf numFmtId="166" fontId="24" fillId="41" borderId="53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2" fillId="14" borderId="90" xfId="0" applyFont="1" applyFill="1" applyBorder="1" applyAlignment="1" applyProtection="1">
      <alignment horizontal="center" vertical="center" wrapText="1"/>
      <protection locked="0"/>
    </xf>
    <xf numFmtId="0" fontId="22" fillId="14" borderId="92" xfId="0" applyFont="1" applyFill="1" applyBorder="1" applyAlignment="1" applyProtection="1">
      <alignment horizontal="center" vertical="center" wrapText="1"/>
      <protection locked="0"/>
    </xf>
    <xf numFmtId="0" fontId="22" fillId="14" borderId="165" xfId="0" applyFont="1" applyFill="1" applyBorder="1" applyAlignment="1" applyProtection="1">
      <alignment horizontal="center" vertical="center" wrapText="1"/>
      <protection locked="0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8" borderId="124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30" xfId="0" applyFont="1" applyFill="1" applyBorder="1" applyAlignment="1" applyProtection="1">
      <alignment horizontal="center" vertical="center" wrapText="1"/>
    </xf>
    <xf numFmtId="0" fontId="23" fillId="15" borderId="32" xfId="0" applyFont="1" applyFill="1" applyBorder="1" applyAlignment="1" applyProtection="1">
      <alignment horizontal="center" vertical="center"/>
      <protection locked="0"/>
    </xf>
    <xf numFmtId="0" fontId="23" fillId="15" borderId="33" xfId="0" applyFont="1" applyFill="1" applyBorder="1" applyAlignment="1" applyProtection="1">
      <alignment horizontal="center" vertical="center"/>
      <protection locked="0"/>
    </xf>
    <xf numFmtId="0" fontId="22" fillId="14" borderId="148" xfId="0" applyFont="1" applyFill="1" applyBorder="1" applyAlignment="1" applyProtection="1">
      <alignment horizontal="center" vertical="center" wrapText="1"/>
      <protection locked="0"/>
    </xf>
    <xf numFmtId="0" fontId="22" fillId="14" borderId="91" xfId="0" applyFont="1" applyFill="1" applyBorder="1" applyAlignment="1" applyProtection="1">
      <alignment horizontal="center" vertical="center" wrapText="1"/>
      <protection locked="0"/>
    </xf>
    <xf numFmtId="0" fontId="22" fillId="0" borderId="75" xfId="0" applyFont="1" applyFill="1" applyBorder="1" applyAlignment="1" applyProtection="1">
      <alignment horizontal="center" vertical="center" wrapText="1"/>
    </xf>
    <xf numFmtId="0" fontId="12" fillId="19" borderId="70" xfId="0" applyFont="1" applyFill="1" applyBorder="1" applyAlignment="1" applyProtection="1">
      <alignment horizontal="center" vertical="center" wrapText="1"/>
    </xf>
    <xf numFmtId="0" fontId="12" fillId="19" borderId="286" xfId="0" applyFont="1" applyFill="1" applyBorder="1" applyAlignment="1" applyProtection="1">
      <alignment horizontal="center" vertical="center" wrapText="1"/>
    </xf>
    <xf numFmtId="0" fontId="23" fillId="18" borderId="53" xfId="0" applyFont="1" applyFill="1" applyBorder="1" applyAlignment="1" applyProtection="1">
      <alignment horizontal="center" vertical="center" wrapText="1"/>
    </xf>
    <xf numFmtId="0" fontId="23" fillId="18" borderId="57" xfId="0" applyFont="1" applyFill="1" applyBorder="1" applyAlignment="1" applyProtection="1">
      <alignment horizontal="center" vertical="center" wrapText="1"/>
    </xf>
    <xf numFmtId="166" fontId="12" fillId="20" borderId="51" xfId="0" applyNumberFormat="1" applyFont="1" applyFill="1" applyBorder="1" applyAlignment="1" applyProtection="1">
      <alignment horizontal="center" vertical="center" wrapText="1"/>
    </xf>
    <xf numFmtId="166" fontId="12" fillId="20" borderId="52" xfId="0" applyNumberFormat="1" applyFont="1" applyFill="1" applyBorder="1" applyAlignment="1" applyProtection="1">
      <alignment horizontal="center" vertical="center" wrapText="1"/>
    </xf>
    <xf numFmtId="166" fontId="12" fillId="20" borderId="64" xfId="0" applyNumberFormat="1" applyFont="1" applyFill="1" applyBorder="1" applyAlignment="1" applyProtection="1">
      <alignment horizontal="center" vertical="center" wrapText="1"/>
    </xf>
    <xf numFmtId="0" fontId="12" fillId="19" borderId="67" xfId="0" applyFont="1" applyFill="1" applyBorder="1" applyAlignment="1" applyProtection="1">
      <alignment horizontal="center" vertical="center"/>
    </xf>
    <xf numFmtId="0" fontId="12" fillId="19" borderId="68" xfId="0" applyFont="1" applyFill="1" applyBorder="1" applyAlignment="1" applyProtection="1">
      <alignment horizontal="center" vertical="center"/>
    </xf>
    <xf numFmtId="0" fontId="12" fillId="19" borderId="71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18" borderId="51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0" fillId="45" borderId="79" xfId="0" applyFont="1" applyFill="1" applyBorder="1" applyAlignment="1" applyProtection="1">
      <alignment horizontal="left" vertical="center" wrapText="1"/>
    </xf>
    <xf numFmtId="0" fontId="0" fillId="45" borderId="37" xfId="0" applyFont="1" applyFill="1" applyBorder="1" applyAlignment="1" applyProtection="1">
      <alignment horizontal="left" vertical="center" wrapText="1"/>
    </xf>
    <xf numFmtId="0" fontId="0" fillId="45" borderId="119" xfId="0" applyFont="1" applyFill="1" applyBorder="1" applyAlignment="1" applyProtection="1">
      <alignment horizontal="left" vertical="center" wrapText="1"/>
    </xf>
    <xf numFmtId="0" fontId="0" fillId="45" borderId="80" xfId="0" applyFont="1" applyFill="1" applyBorder="1" applyAlignment="1" applyProtection="1">
      <alignment horizontal="left" vertical="center" wrapText="1"/>
    </xf>
    <xf numFmtId="0" fontId="0" fillId="45" borderId="0" xfId="0" applyFont="1" applyFill="1" applyBorder="1" applyAlignment="1" applyProtection="1">
      <alignment horizontal="left" vertical="center" wrapText="1"/>
    </xf>
    <xf numFmtId="0" fontId="0" fillId="45" borderId="120" xfId="0" applyFont="1" applyFill="1" applyBorder="1" applyAlignment="1" applyProtection="1">
      <alignment horizontal="left" vertical="center" wrapText="1"/>
    </xf>
    <xf numFmtId="0" fontId="0" fillId="45" borderId="39" xfId="0" applyFont="1" applyFill="1" applyBorder="1" applyAlignment="1" applyProtection="1">
      <alignment horizontal="left" vertical="center" wrapText="1"/>
    </xf>
    <xf numFmtId="0" fontId="0" fillId="45" borderId="28" xfId="0" applyFont="1" applyFill="1" applyBorder="1" applyAlignment="1" applyProtection="1">
      <alignment horizontal="left" vertical="center" wrapText="1"/>
    </xf>
    <xf numFmtId="0" fontId="0" fillId="45" borderId="35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168" xfId="0" applyFont="1" applyFill="1" applyBorder="1" applyAlignment="1" applyProtection="1">
      <alignment horizontal="center" vertical="center" wrapText="1"/>
    </xf>
    <xf numFmtId="0" fontId="22" fillId="0" borderId="171" xfId="0" applyFont="1" applyFill="1" applyBorder="1" applyAlignment="1" applyProtection="1">
      <alignment horizontal="center" vertical="center" wrapText="1"/>
    </xf>
    <xf numFmtId="0" fontId="22" fillId="0" borderId="5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9" borderId="154" xfId="0" applyFont="1" applyFill="1" applyBorder="1" applyAlignment="1" applyProtection="1">
      <alignment horizontal="center" vertical="center" wrapText="1"/>
    </xf>
    <xf numFmtId="0" fontId="12" fillId="19" borderId="179" xfId="0" applyFont="1" applyFill="1" applyBorder="1" applyAlignment="1" applyProtection="1">
      <alignment horizontal="center" vertical="center" wrapText="1"/>
    </xf>
    <xf numFmtId="0" fontId="12" fillId="19" borderId="155" xfId="0" applyFont="1" applyFill="1" applyBorder="1" applyAlignment="1" applyProtection="1">
      <alignment horizontal="center" vertical="center"/>
    </xf>
    <xf numFmtId="0" fontId="12" fillId="19" borderId="84" xfId="0" applyFont="1" applyFill="1" applyBorder="1" applyAlignment="1" applyProtection="1">
      <alignment horizontal="center" vertical="center"/>
    </xf>
    <xf numFmtId="0" fontId="12" fillId="19" borderId="155" xfId="0" applyFont="1" applyFill="1" applyBorder="1" applyAlignment="1" applyProtection="1">
      <alignment horizontal="center" vertical="center" wrapText="1"/>
    </xf>
    <xf numFmtId="0" fontId="12" fillId="19" borderId="84" xfId="0" applyFont="1" applyFill="1" applyBorder="1" applyAlignment="1" applyProtection="1">
      <alignment horizontal="center" vertical="center" wrapText="1"/>
    </xf>
    <xf numFmtId="0" fontId="22" fillId="19" borderId="135" xfId="0" applyFont="1" applyFill="1" applyBorder="1" applyAlignment="1" applyProtection="1">
      <alignment horizontal="center" vertical="center"/>
    </xf>
    <xf numFmtId="0" fontId="22" fillId="19" borderId="178" xfId="0" applyFont="1" applyFill="1" applyBorder="1" applyAlignment="1" applyProtection="1">
      <alignment horizontal="center" vertical="center"/>
    </xf>
    <xf numFmtId="0" fontId="22" fillId="19" borderId="139" xfId="0" applyFont="1" applyFill="1" applyBorder="1" applyAlignment="1" applyProtection="1">
      <alignment horizontal="center" vertical="center"/>
    </xf>
    <xf numFmtId="0" fontId="12" fillId="34" borderId="154" xfId="0" applyFont="1" applyFill="1" applyBorder="1" applyAlignment="1" applyProtection="1">
      <alignment horizontal="center" vertical="center" wrapText="1"/>
    </xf>
    <xf numFmtId="0" fontId="12" fillId="34" borderId="179" xfId="0" applyFont="1" applyFill="1" applyBorder="1" applyAlignment="1" applyProtection="1">
      <alignment horizontal="center" vertical="center" wrapText="1"/>
    </xf>
    <xf numFmtId="0" fontId="12" fillId="34" borderId="157" xfId="0" applyFont="1" applyFill="1" applyBorder="1" applyAlignment="1" applyProtection="1">
      <alignment horizontal="center" vertical="center" wrapText="1"/>
    </xf>
    <xf numFmtId="0" fontId="12" fillId="34" borderId="151" xfId="0" applyFont="1" applyFill="1" applyBorder="1" applyAlignment="1" applyProtection="1">
      <alignment horizontal="center" vertical="center" wrapText="1"/>
    </xf>
    <xf numFmtId="0" fontId="23" fillId="11" borderId="181" xfId="0" applyFont="1" applyFill="1" applyBorder="1" applyAlignment="1" applyProtection="1">
      <alignment horizontal="center" vertical="center" wrapText="1"/>
    </xf>
    <xf numFmtId="0" fontId="23" fillId="11" borderId="183" xfId="0" applyFont="1" applyFill="1" applyBorder="1" applyAlignment="1" applyProtection="1">
      <alignment horizontal="center" vertical="center" wrapText="1"/>
    </xf>
    <xf numFmtId="0" fontId="23" fillId="11" borderId="189" xfId="0" applyFont="1" applyFill="1" applyBorder="1" applyAlignment="1" applyProtection="1">
      <alignment horizontal="center" vertical="center" wrapText="1"/>
    </xf>
    <xf numFmtId="175" fontId="23" fillId="36" borderId="158" xfId="0" applyNumberFormat="1" applyFont="1" applyFill="1" applyBorder="1" applyAlignment="1" applyProtection="1">
      <alignment horizontal="right" vertical="center"/>
    </xf>
    <xf numFmtId="175" fontId="23" fillId="36" borderId="159" xfId="0" applyNumberFormat="1" applyFont="1" applyFill="1" applyBorder="1" applyAlignment="1" applyProtection="1">
      <alignment horizontal="right" vertical="center"/>
    </xf>
    <xf numFmtId="175" fontId="23" fillId="36" borderId="160" xfId="0" applyNumberFormat="1" applyFont="1" applyFill="1" applyBorder="1" applyAlignment="1" applyProtection="1">
      <alignment horizontal="right" vertical="center"/>
    </xf>
    <xf numFmtId="0" fontId="23" fillId="11" borderId="193" xfId="0" applyFont="1" applyFill="1" applyBorder="1" applyAlignment="1" applyProtection="1">
      <alignment horizontal="center" vertical="center" wrapText="1"/>
    </xf>
    <xf numFmtId="175" fontId="23" fillId="36" borderId="157" xfId="0" applyNumberFormat="1" applyFont="1" applyFill="1" applyBorder="1" applyAlignment="1" applyProtection="1">
      <alignment horizontal="right" vertical="center"/>
    </xf>
    <xf numFmtId="0" fontId="22" fillId="19" borderId="156" xfId="0" applyFont="1" applyFill="1" applyBorder="1" applyAlignment="1" applyProtection="1">
      <alignment horizontal="center" vertical="center" wrapText="1"/>
    </xf>
    <xf numFmtId="0" fontId="22" fillId="19" borderId="197" xfId="0" applyFont="1" applyFill="1" applyBorder="1" applyAlignment="1" applyProtection="1">
      <alignment horizontal="center" vertical="center" wrapText="1"/>
    </xf>
    <xf numFmtId="0" fontId="22" fillId="19" borderId="19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7" fillId="21" borderId="200" xfId="0" applyFont="1" applyFill="1" applyBorder="1" applyAlignment="1" applyProtection="1">
      <alignment horizontal="center" vertical="center"/>
    </xf>
    <xf numFmtId="0" fontId="17" fillId="21" borderId="139" xfId="0" applyFont="1" applyFill="1" applyBorder="1" applyAlignment="1" applyProtection="1">
      <alignment horizontal="center" vertical="center"/>
    </xf>
    <xf numFmtId="0" fontId="17" fillId="33" borderId="200" xfId="0" applyFont="1" applyFill="1" applyBorder="1" applyAlignment="1" applyProtection="1">
      <alignment horizontal="center" vertical="center"/>
    </xf>
    <xf numFmtId="0" fontId="17" fillId="33" borderId="139" xfId="0" applyFont="1" applyFill="1" applyBorder="1" applyAlignment="1" applyProtection="1">
      <alignment horizontal="center" vertical="center"/>
    </xf>
    <xf numFmtId="0" fontId="27" fillId="14" borderId="29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23" fillId="14" borderId="86" xfId="0" applyFont="1" applyFill="1" applyBorder="1" applyAlignment="1" applyProtection="1">
      <alignment horizontal="left" vertical="center" wrapText="1"/>
      <protection locked="0"/>
    </xf>
    <xf numFmtId="0" fontId="23" fillId="14" borderId="194" xfId="0" applyFont="1" applyFill="1" applyBorder="1" applyAlignment="1" applyProtection="1">
      <alignment horizontal="left" vertical="center" wrapText="1"/>
      <protection locked="0"/>
    </xf>
    <xf numFmtId="0" fontId="12" fillId="32" borderId="199" xfId="0" applyFont="1" applyFill="1" applyBorder="1" applyAlignment="1" applyProtection="1">
      <alignment horizontal="center" vertical="center" wrapText="1"/>
    </xf>
    <xf numFmtId="0" fontId="12" fillId="32" borderId="203" xfId="0" applyFont="1" applyFill="1" applyBorder="1" applyAlignment="1" applyProtection="1">
      <alignment horizontal="center" vertical="center" wrapText="1"/>
    </xf>
    <xf numFmtId="0" fontId="17" fillId="17" borderId="200" xfId="0" applyFont="1" applyFill="1" applyBorder="1" applyAlignment="1" applyProtection="1">
      <alignment horizontal="center" vertical="center"/>
    </xf>
    <xf numFmtId="0" fontId="17" fillId="17" borderId="139" xfId="0" applyFont="1" applyFill="1" applyBorder="1" applyAlignment="1" applyProtection="1">
      <alignment horizontal="center" vertical="center"/>
    </xf>
    <xf numFmtId="0" fontId="17" fillId="13" borderId="200" xfId="0" applyFont="1" applyFill="1" applyBorder="1" applyAlignment="1" applyProtection="1">
      <alignment horizontal="center" vertical="center"/>
    </xf>
    <xf numFmtId="0" fontId="17" fillId="13" borderId="139" xfId="0" applyFont="1" applyFill="1" applyBorder="1" applyAlignment="1" applyProtection="1">
      <alignment horizontal="center" vertical="center"/>
    </xf>
    <xf numFmtId="0" fontId="17" fillId="29" borderId="200" xfId="0" applyFont="1" applyFill="1" applyBorder="1" applyAlignment="1" applyProtection="1">
      <alignment horizontal="center" vertical="center"/>
    </xf>
    <xf numFmtId="0" fontId="17" fillId="29" borderId="139" xfId="0" applyFont="1" applyFill="1" applyBorder="1" applyAlignment="1" applyProtection="1">
      <alignment horizontal="center" vertical="center"/>
    </xf>
    <xf numFmtId="0" fontId="17" fillId="16" borderId="200" xfId="0" applyFont="1" applyFill="1" applyBorder="1" applyAlignment="1" applyProtection="1">
      <alignment horizontal="center" vertical="center"/>
    </xf>
    <xf numFmtId="0" fontId="17" fillId="16" borderId="139" xfId="0" applyFont="1" applyFill="1" applyBorder="1" applyAlignment="1" applyProtection="1">
      <alignment horizontal="center" vertical="center"/>
    </xf>
    <xf numFmtId="0" fontId="17" fillId="12" borderId="200" xfId="0" applyFont="1" applyFill="1" applyBorder="1" applyAlignment="1" applyProtection="1">
      <alignment horizontal="center" vertical="center"/>
    </xf>
    <xf numFmtId="0" fontId="17" fillId="12" borderId="139" xfId="0" applyFont="1" applyFill="1" applyBorder="1" applyAlignment="1" applyProtection="1">
      <alignment horizontal="center" vertical="center"/>
    </xf>
    <xf numFmtId="0" fontId="12" fillId="19" borderId="163" xfId="0" applyFont="1" applyFill="1" applyBorder="1" applyAlignment="1" applyProtection="1">
      <alignment horizontal="center" vertical="center" wrapText="1"/>
    </xf>
    <xf numFmtId="0" fontId="12" fillId="19" borderId="196" xfId="0" applyFont="1" applyFill="1" applyBorder="1" applyAlignment="1" applyProtection="1">
      <alignment horizontal="center" vertical="center" wrapText="1"/>
    </xf>
    <xf numFmtId="0" fontId="12" fillId="19" borderId="201" xfId="0" applyFont="1" applyFill="1" applyBorder="1" applyAlignment="1" applyProtection="1">
      <alignment horizontal="center" vertical="center" wrapText="1"/>
    </xf>
    <xf numFmtId="0" fontId="12" fillId="19" borderId="202" xfId="0" applyFont="1" applyFill="1" applyBorder="1" applyAlignment="1" applyProtection="1">
      <alignment horizontal="center" vertical="center" wrapText="1"/>
    </xf>
    <xf numFmtId="0" fontId="23" fillId="14" borderId="162" xfId="0" applyFont="1" applyFill="1" applyBorder="1" applyAlignment="1" applyProtection="1">
      <alignment horizontal="left" vertical="center" wrapText="1"/>
      <protection locked="0"/>
    </xf>
    <xf numFmtId="0" fontId="23" fillId="14" borderId="222" xfId="0" applyFont="1" applyFill="1" applyBorder="1" applyAlignment="1" applyProtection="1">
      <alignment horizontal="left" vertical="center" wrapText="1"/>
      <protection locked="0"/>
    </xf>
    <xf numFmtId="0" fontId="23" fillId="14" borderId="223" xfId="0" applyFont="1" applyFill="1" applyBorder="1" applyAlignment="1" applyProtection="1">
      <alignment horizontal="left" vertical="center" wrapText="1"/>
      <protection locked="0"/>
    </xf>
    <xf numFmtId="0" fontId="27" fillId="14" borderId="300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1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100" xfId="0" applyFont="1" applyFill="1" applyBorder="1" applyAlignment="1" applyProtection="1">
      <alignment horizontal="center" vertical="center" textRotation="90" wrapText="1"/>
      <protection locked="0"/>
    </xf>
    <xf numFmtId="0" fontId="23" fillId="14" borderId="224" xfId="0" applyFont="1" applyFill="1" applyBorder="1" applyAlignment="1" applyProtection="1">
      <alignment horizontal="left" vertical="center" wrapText="1"/>
      <protection locked="0"/>
    </xf>
    <xf numFmtId="0" fontId="23" fillId="14" borderId="128" xfId="0" applyFont="1" applyFill="1" applyBorder="1" applyAlignment="1" applyProtection="1">
      <alignment horizontal="left" vertical="center" wrapText="1"/>
      <protection locked="0"/>
    </xf>
    <xf numFmtId="0" fontId="23" fillId="14" borderId="301" xfId="0" applyFont="1" applyFill="1" applyBorder="1" applyAlignment="1" applyProtection="1">
      <alignment horizontal="left" vertical="center" wrapText="1"/>
      <protection locked="0"/>
    </xf>
    <xf numFmtId="0" fontId="23" fillId="0" borderId="97" xfId="0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2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0" fillId="0" borderId="107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3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</xf>
    <xf numFmtId="0" fontId="10" fillId="20" borderId="30" xfId="0" applyFont="1" applyFill="1" applyBorder="1" applyAlignment="1" applyProtection="1">
      <alignment horizontal="left" vertical="center"/>
    </xf>
    <xf numFmtId="0" fontId="10" fillId="20" borderId="26" xfId="0" applyFont="1" applyFill="1" applyBorder="1" applyAlignment="1" applyProtection="1">
      <alignment horizontal="left" vertical="center"/>
    </xf>
    <xf numFmtId="0" fontId="10" fillId="20" borderId="31" xfId="0" applyFont="1" applyFill="1" applyBorder="1" applyAlignment="1" applyProtection="1">
      <alignment horizontal="left" vertical="center"/>
    </xf>
    <xf numFmtId="0" fontId="10" fillId="20" borderId="27" xfId="0" applyFont="1" applyFill="1" applyBorder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left" vertical="center"/>
    </xf>
    <xf numFmtId="0" fontId="10" fillId="20" borderId="24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  <protection locked="0"/>
    </xf>
    <xf numFmtId="0" fontId="10" fillId="20" borderId="5" xfId="0" applyFont="1" applyFill="1" applyBorder="1" applyAlignment="1" applyProtection="1">
      <alignment horizontal="center" vertical="center"/>
    </xf>
    <xf numFmtId="0" fontId="10" fillId="20" borderId="6" xfId="0" applyFont="1" applyFill="1" applyBorder="1" applyAlignment="1" applyProtection="1">
      <alignment horizontal="center" vertical="center"/>
    </xf>
    <xf numFmtId="0" fontId="10" fillId="20" borderId="7" xfId="0" applyFont="1" applyFill="1" applyBorder="1" applyAlignment="1" applyProtection="1">
      <alignment horizontal="center" vertical="center"/>
    </xf>
    <xf numFmtId="164" fontId="12" fillId="22" borderId="17" xfId="13" applyFont="1" applyFill="1" applyBorder="1" applyAlignment="1" applyProtection="1">
      <alignment horizontal="center" vertical="center" wrapText="1"/>
    </xf>
    <xf numFmtId="164" fontId="12" fillId="22" borderId="9" xfId="13" applyFont="1" applyFill="1" applyBorder="1" applyAlignment="1" applyProtection="1">
      <alignment horizontal="center" vertical="center" wrapText="1"/>
    </xf>
    <xf numFmtId="0" fontId="10" fillId="19" borderId="17" xfId="0" applyFont="1" applyFill="1" applyBorder="1" applyAlignment="1" applyProtection="1">
      <alignment horizontal="center" vertical="center"/>
    </xf>
    <xf numFmtId="0" fontId="10" fillId="19" borderId="9" xfId="0" applyFont="1" applyFill="1" applyBorder="1" applyAlignment="1" applyProtection="1">
      <alignment horizontal="center" vertical="center"/>
    </xf>
    <xf numFmtId="0" fontId="12" fillId="20" borderId="17" xfId="0" applyFont="1" applyFill="1" applyBorder="1" applyAlignment="1" applyProtection="1">
      <alignment horizontal="center" vertical="center"/>
    </xf>
    <xf numFmtId="0" fontId="12" fillId="20" borderId="25" xfId="0" applyFont="1" applyFill="1" applyBorder="1" applyAlignment="1" applyProtection="1">
      <alignment horizontal="center" vertical="center"/>
    </xf>
    <xf numFmtId="0" fontId="10" fillId="18" borderId="17" xfId="0" applyFont="1" applyFill="1" applyBorder="1" applyAlignment="1" applyProtection="1">
      <alignment horizontal="center" vertical="center"/>
    </xf>
    <xf numFmtId="0" fontId="10" fillId="18" borderId="25" xfId="0" applyFont="1" applyFill="1" applyBorder="1" applyAlignment="1" applyProtection="1">
      <alignment horizontal="center" vertical="center"/>
    </xf>
    <xf numFmtId="0" fontId="10" fillId="19" borderId="17" xfId="0" applyFont="1" applyFill="1" applyBorder="1" applyAlignment="1" applyProtection="1">
      <alignment horizontal="center" vertical="center" wrapText="1"/>
    </xf>
    <xf numFmtId="0" fontId="10" fillId="19" borderId="25" xfId="0" applyFont="1" applyFill="1" applyBorder="1" applyAlignment="1" applyProtection="1">
      <alignment horizontal="center" vertical="center" wrapText="1"/>
    </xf>
    <xf numFmtId="173" fontId="18" fillId="0" borderId="44" xfId="0" applyNumberFormat="1" applyFont="1" applyFill="1" applyBorder="1" applyAlignment="1" applyProtection="1">
      <alignment horizontal="left" vertical="center"/>
    </xf>
    <xf numFmtId="173" fontId="18" fillId="0" borderId="45" xfId="0" applyNumberFormat="1" applyFont="1" applyFill="1" applyBorder="1" applyAlignment="1" applyProtection="1">
      <alignment horizontal="left" vertical="center"/>
    </xf>
    <xf numFmtId="172" fontId="24" fillId="37" borderId="37" xfId="12" applyNumberFormat="1" applyFont="1" applyFill="1" applyBorder="1" applyAlignment="1" applyProtection="1">
      <alignment horizontal="right" vertical="center" wrapText="1"/>
    </xf>
    <xf numFmtId="172" fontId="24" fillId="37" borderId="69" xfId="12" applyNumberFormat="1" applyFont="1" applyFill="1" applyBorder="1" applyAlignment="1" applyProtection="1">
      <alignment horizontal="right" vertical="center" wrapText="1"/>
    </xf>
    <xf numFmtId="0" fontId="23" fillId="0" borderId="48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36" xfId="0" applyFont="1" applyFill="1" applyBorder="1" applyAlignment="1" applyProtection="1">
      <alignment horizontal="center" vertical="top" wrapText="1"/>
    </xf>
    <xf numFmtId="0" fontId="10" fillId="19" borderId="42" xfId="0" applyFont="1" applyFill="1" applyBorder="1" applyAlignment="1" applyProtection="1">
      <alignment horizontal="center" vertical="center"/>
    </xf>
    <xf numFmtId="0" fontId="10" fillId="19" borderId="34" xfId="0" applyFont="1" applyFill="1" applyBorder="1" applyAlignment="1" applyProtection="1">
      <alignment horizontal="center" vertical="center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34" xfId="0" applyFont="1" applyFill="1" applyBorder="1" applyAlignment="1" applyProtection="1">
      <alignment horizontal="center" vertical="center" wrapText="1"/>
    </xf>
    <xf numFmtId="0" fontId="12" fillId="18" borderId="47" xfId="0" applyFont="1" applyFill="1" applyBorder="1" applyAlignment="1" applyProtection="1">
      <alignment horizontal="center" vertical="center"/>
    </xf>
    <xf numFmtId="0" fontId="12" fillId="18" borderId="50" xfId="0" applyFont="1" applyFill="1" applyBorder="1" applyAlignment="1" applyProtection="1">
      <alignment horizontal="center" vertical="center"/>
    </xf>
    <xf numFmtId="0" fontId="12" fillId="18" borderId="27" xfId="0" applyFont="1" applyFill="1" applyBorder="1" applyAlignment="1" applyProtection="1">
      <alignment horizontal="center" vertical="center"/>
    </xf>
    <xf numFmtId="0" fontId="12" fillId="18" borderId="40" xfId="0" applyFont="1" applyFill="1" applyBorder="1" applyAlignment="1" applyProtection="1">
      <alignment horizontal="center" vertical="center"/>
    </xf>
    <xf numFmtId="0" fontId="23" fillId="0" borderId="232" xfId="0" applyFont="1" applyFill="1" applyBorder="1" applyAlignment="1" applyProtection="1">
      <alignment horizontal="center" vertical="top" wrapText="1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166" fontId="12" fillId="18" borderId="53" xfId="0" applyNumberFormat="1" applyFont="1" applyFill="1" applyBorder="1" applyAlignment="1" applyProtection="1">
      <alignment horizontal="center" vertical="center"/>
    </xf>
    <xf numFmtId="166" fontId="12" fillId="18" borderId="55" xfId="0" applyNumberFormat="1" applyFont="1" applyFill="1" applyBorder="1" applyAlignment="1" applyProtection="1">
      <alignment horizontal="center" vertical="center"/>
    </xf>
    <xf numFmtId="166" fontId="23" fillId="47" borderId="51" xfId="0" applyNumberFormat="1" applyFont="1" applyFill="1" applyBorder="1" applyAlignment="1" applyProtection="1">
      <alignment horizontal="center" vertical="center" wrapText="1"/>
    </xf>
    <xf numFmtId="166" fontId="23" fillId="47" borderId="52" xfId="0" applyNumberFormat="1" applyFont="1" applyFill="1" applyBorder="1" applyAlignment="1" applyProtection="1">
      <alignment horizontal="center" vertical="center" wrapText="1"/>
    </xf>
    <xf numFmtId="166" fontId="23" fillId="47" borderId="6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166" fontId="17" fillId="46" borderId="61" xfId="0" applyNumberFormat="1" applyFont="1" applyFill="1" applyBorder="1" applyAlignment="1" applyProtection="1">
      <alignment horizontal="center" vertical="center" wrapText="1"/>
    </xf>
    <xf numFmtId="166" fontId="17" fillId="46" borderId="254" xfId="0" applyNumberFormat="1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12" fillId="18" borderId="51" xfId="0" applyFont="1" applyFill="1" applyBorder="1" applyAlignment="1" applyProtection="1">
      <alignment horizontal="center" vertical="center" wrapText="1"/>
    </xf>
    <xf numFmtId="0" fontId="12" fillId="18" borderId="56" xfId="0" applyFont="1" applyFill="1" applyBorder="1" applyAlignment="1" applyProtection="1">
      <alignment horizontal="center" vertical="center" wrapText="1"/>
    </xf>
    <xf numFmtId="0" fontId="12" fillId="18" borderId="52" xfId="0" applyFont="1" applyFill="1" applyBorder="1" applyAlignment="1" applyProtection="1">
      <alignment horizontal="center" vertical="center" wrapText="1"/>
    </xf>
    <xf numFmtId="166" fontId="17" fillId="41" borderId="118" xfId="0" applyNumberFormat="1" applyFont="1" applyFill="1" applyBorder="1" applyAlignment="1" applyProtection="1">
      <alignment horizontal="center" vertical="center" wrapText="1"/>
    </xf>
    <xf numFmtId="166" fontId="17" fillId="41" borderId="40" xfId="0" applyNumberFormat="1" applyFont="1" applyFill="1" applyBorder="1" applyAlignment="1" applyProtection="1">
      <alignment horizontal="center" vertical="center" wrapText="1"/>
    </xf>
    <xf numFmtId="166" fontId="17" fillId="41" borderId="60" xfId="0" applyNumberFormat="1" applyFont="1" applyFill="1" applyBorder="1" applyAlignment="1" applyProtection="1">
      <alignment horizontal="center" vertical="center" wrapText="1"/>
    </xf>
    <xf numFmtId="166" fontId="17" fillId="41" borderId="34" xfId="0" applyNumberFormat="1" applyFont="1" applyFill="1" applyBorder="1" applyAlignment="1" applyProtection="1">
      <alignment horizontal="center" vertical="center" wrapText="1"/>
    </xf>
    <xf numFmtId="166" fontId="17" fillId="41" borderId="238" xfId="0" applyNumberFormat="1" applyFont="1" applyFill="1" applyBorder="1" applyAlignment="1" applyProtection="1">
      <alignment horizontal="center" vertical="center" wrapText="1"/>
    </xf>
    <xf numFmtId="166" fontId="17" fillId="41" borderId="239" xfId="0" applyNumberFormat="1" applyFont="1" applyFill="1" applyBorder="1" applyAlignment="1" applyProtection="1">
      <alignment horizontal="center" vertical="center" wrapText="1"/>
    </xf>
    <xf numFmtId="166" fontId="0" fillId="9" borderId="170" xfId="13" applyNumberFormat="1" applyFont="1" applyFill="1" applyBorder="1" applyAlignment="1" applyProtection="1">
      <alignment horizontal="right" vertical="center"/>
    </xf>
    <xf numFmtId="166" fontId="0" fillId="9" borderId="253" xfId="13" applyNumberFormat="1" applyFont="1" applyFill="1" applyBorder="1" applyAlignment="1" applyProtection="1">
      <alignment horizontal="right" vertical="center"/>
    </xf>
    <xf numFmtId="166" fontId="22" fillId="39" borderId="44" xfId="0" applyNumberFormat="1" applyFont="1" applyFill="1" applyBorder="1" applyAlignment="1" applyProtection="1">
      <alignment horizontal="center" vertical="center"/>
    </xf>
    <xf numFmtId="166" fontId="22" fillId="39" borderId="66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62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166" fontId="23" fillId="20" borderId="111" xfId="0" applyNumberFormat="1" applyFont="1" applyFill="1" applyBorder="1" applyAlignment="1" applyProtection="1">
      <alignment horizontal="center" vertical="center" wrapText="1"/>
    </xf>
    <xf numFmtId="166" fontId="23" fillId="20" borderId="112" xfId="0" applyNumberFormat="1" applyFont="1" applyFill="1" applyBorder="1" applyAlignment="1" applyProtection="1">
      <alignment horizontal="center" vertical="center" wrapText="1"/>
    </xf>
    <xf numFmtId="0" fontId="23" fillId="19" borderId="73" xfId="0" applyFont="1" applyFill="1" applyBorder="1" applyAlignment="1" applyProtection="1">
      <alignment horizontal="center" vertical="center"/>
    </xf>
    <xf numFmtId="0" fontId="23" fillId="19" borderId="74" xfId="0" applyFont="1" applyFill="1" applyBorder="1" applyAlignment="1" applyProtection="1">
      <alignment horizontal="center" vertical="center"/>
    </xf>
    <xf numFmtId="166" fontId="24" fillId="41" borderId="111" xfId="0" applyNumberFormat="1" applyFont="1" applyFill="1" applyBorder="1" applyAlignment="1" applyProtection="1">
      <alignment horizontal="center" vertical="center" wrapText="1"/>
    </xf>
    <xf numFmtId="166" fontId="24" fillId="41" borderId="112" xfId="0" applyNumberFormat="1" applyFont="1" applyFill="1" applyBorder="1" applyAlignment="1" applyProtection="1">
      <alignment horizontal="center" vertical="center" wrapText="1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7" xfId="0" applyFont="1" applyFill="1" applyBorder="1" applyAlignment="1" applyProtection="1">
      <alignment horizontal="center" vertical="center" wrapText="1"/>
    </xf>
    <xf numFmtId="0" fontId="23" fillId="0" borderId="152" xfId="0" applyFont="1" applyFill="1" applyBorder="1" applyAlignment="1" applyProtection="1">
      <alignment horizontal="center" vertical="center" wrapText="1"/>
    </xf>
    <xf numFmtId="0" fontId="23" fillId="0" borderId="76" xfId="0" applyFont="1" applyFill="1" applyBorder="1" applyAlignment="1" applyProtection="1">
      <alignment horizontal="center" vertical="center" wrapText="1"/>
    </xf>
    <xf numFmtId="0" fontId="12" fillId="18" borderId="75" xfId="0" applyFont="1" applyFill="1" applyBorder="1" applyAlignment="1" applyProtection="1">
      <alignment horizontal="center" vertical="center" wrapText="1"/>
    </xf>
    <xf numFmtId="0" fontId="12" fillId="18" borderId="108" xfId="0" applyFont="1" applyFill="1" applyBorder="1" applyAlignment="1" applyProtection="1">
      <alignment horizontal="center" vertical="center" wrapText="1"/>
    </xf>
    <xf numFmtId="0" fontId="12" fillId="18" borderId="110" xfId="0" applyFont="1" applyFill="1" applyBorder="1" applyAlignment="1" applyProtection="1">
      <alignment horizontal="center" vertical="center" wrapText="1"/>
    </xf>
    <xf numFmtId="0" fontId="12" fillId="18" borderId="109" xfId="0" applyFont="1" applyFill="1" applyBorder="1" applyAlignment="1" applyProtection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oneda" xfId="13" builtinId="4"/>
    <cellStyle name="Neutral" xfId="14" builtinId="28" customBuiltin="1"/>
    <cellStyle name="Normal" xfId="0" builtinId="0"/>
    <cellStyle name="Note" xfId="15"/>
    <cellStyle name="Porcentaje" xfId="16" builtinId="5"/>
    <cellStyle name="Status" xfId="17"/>
    <cellStyle name="Text" xfId="18"/>
    <cellStyle name="Warning" xfId="19"/>
  </cellStyles>
  <dxfs count="13">
    <dxf>
      <font>
        <b/>
        <i val="0"/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FF66"/>
      <color rgb="FF00A249"/>
      <color rgb="FFCCFFCC"/>
      <color rgb="FF000099"/>
      <color rgb="FFCC0000"/>
      <color rgb="FFFF0909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P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) Remuneraciones'!A17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) Estimaci&#243;n Costos'!A70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151428</xdr:colOff>
      <xdr:row>67</xdr:row>
      <xdr:rowOff>54162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A6FD107-A65A-4908-8BB1-13FC960455D7}"/>
            </a:ext>
          </a:extLst>
        </xdr:cNvPr>
        <xdr:cNvGrpSpPr/>
      </xdr:nvGrpSpPr>
      <xdr:grpSpPr>
        <a:xfrm>
          <a:off x="781050" y="1200150"/>
          <a:ext cx="7961928" cy="10341162"/>
          <a:chOff x="762000" y="1166813"/>
          <a:chExt cx="7771428" cy="1005541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0F69995-E0CB-4D9F-9CCD-0D551F2E4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762000" y="1166813"/>
            <a:ext cx="7771428" cy="51904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8BFBCC8-2D5E-4E18-823C-9AB4B5D5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762000" y="6346035"/>
            <a:ext cx="7771428" cy="48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170476</xdr:colOff>
      <xdr:row>67</xdr:row>
      <xdr:rowOff>97040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404E091-34AD-4414-9A4E-B9FF21DFAF7D}"/>
            </a:ext>
          </a:extLst>
        </xdr:cNvPr>
        <xdr:cNvGrpSpPr/>
      </xdr:nvGrpSpPr>
      <xdr:grpSpPr>
        <a:xfrm>
          <a:off x="9372600" y="1200150"/>
          <a:ext cx="7980976" cy="10384040"/>
          <a:chOff x="9144000" y="1166813"/>
          <a:chExt cx="7790476" cy="1009829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10DD69-68A2-49DB-B73B-51E309AF5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9144000" y="1166813"/>
            <a:ext cx="7790476" cy="537142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EDA0AF3-E46C-4610-9EA5-249A16541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9144000" y="6512722"/>
            <a:ext cx="7780952" cy="47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160952</xdr:colOff>
      <xdr:row>130</xdr:row>
      <xdr:rowOff>66115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7C0954D-E4C5-4BC0-B0F3-26A080C61965}"/>
            </a:ext>
          </a:extLst>
        </xdr:cNvPr>
        <xdr:cNvGrpSpPr/>
      </xdr:nvGrpSpPr>
      <xdr:grpSpPr>
        <a:xfrm>
          <a:off x="781050" y="12001500"/>
          <a:ext cx="7971452" cy="10353115"/>
          <a:chOff x="762000" y="11668125"/>
          <a:chExt cx="7780952" cy="1006736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BF85820-9709-4A66-8E4E-BCE6FE75D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762000" y="11668125"/>
            <a:ext cx="7780952" cy="5590476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3178056-E47B-4FCA-BCC4-690B7AF72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762000" y="17240252"/>
            <a:ext cx="7780952" cy="4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70</xdr:row>
      <xdr:rowOff>0</xdr:rowOff>
    </xdr:from>
    <xdr:to>
      <xdr:col>22</xdr:col>
      <xdr:colOff>160952</xdr:colOff>
      <xdr:row>130</xdr:row>
      <xdr:rowOff>87522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36A158D-7906-489E-9D61-C32C22076E37}"/>
            </a:ext>
          </a:extLst>
        </xdr:cNvPr>
        <xdr:cNvGrpSpPr/>
      </xdr:nvGrpSpPr>
      <xdr:grpSpPr>
        <a:xfrm>
          <a:off x="9372600" y="12001500"/>
          <a:ext cx="7971452" cy="10374522"/>
          <a:chOff x="9144000" y="11668125"/>
          <a:chExt cx="7780952" cy="10088772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D70624D-5761-4C49-B919-25D6011D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9144000" y="11668125"/>
            <a:ext cx="7771428" cy="5419048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D5D8E2-89CA-4D1E-86F0-EE9DD7C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9144000" y="17061659"/>
            <a:ext cx="7780952" cy="469523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</xdr:row>
      <xdr:rowOff>0</xdr:rowOff>
    </xdr:from>
    <xdr:to>
      <xdr:col>1</xdr:col>
      <xdr:colOff>1297781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583405" y="161925"/>
          <a:ext cx="1190626" cy="681037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5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103</xdr:row>
      <xdr:rowOff>160735</xdr:rowOff>
    </xdr:from>
    <xdr:to>
      <xdr:col>17</xdr:col>
      <xdr:colOff>29766</xdr:colOff>
      <xdr:row>108</xdr:row>
      <xdr:rowOff>41673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7AF3BAA0-7465-4C97-85B9-8AB04831F12D}"/>
            </a:ext>
          </a:extLst>
        </xdr:cNvPr>
        <xdr:cNvSpPr/>
      </xdr:nvSpPr>
      <xdr:spPr bwMode="auto">
        <a:xfrm rot="5400000">
          <a:off x="24110156" y="645318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172</xdr:row>
      <xdr:rowOff>160735</xdr:rowOff>
    </xdr:from>
    <xdr:to>
      <xdr:col>17</xdr:col>
      <xdr:colOff>29766</xdr:colOff>
      <xdr:row>177</xdr:row>
      <xdr:rowOff>41673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3C3AFAA-40C3-4201-B451-1305307EC3F3}"/>
            </a:ext>
          </a:extLst>
        </xdr:cNvPr>
        <xdr:cNvSpPr/>
      </xdr:nvSpPr>
      <xdr:spPr bwMode="auto">
        <a:xfrm rot="5400000">
          <a:off x="24110157" y="18180844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241</xdr:row>
      <xdr:rowOff>160735</xdr:rowOff>
    </xdr:from>
    <xdr:to>
      <xdr:col>17</xdr:col>
      <xdr:colOff>29766</xdr:colOff>
      <xdr:row>246</xdr:row>
      <xdr:rowOff>41673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D5F133C-0C54-4DD1-A961-40C7FA457E42}"/>
            </a:ext>
          </a:extLst>
        </xdr:cNvPr>
        <xdr:cNvSpPr/>
      </xdr:nvSpPr>
      <xdr:spPr bwMode="auto">
        <a:xfrm rot="5400000">
          <a:off x="24110157" y="29908500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310</xdr:row>
      <xdr:rowOff>160735</xdr:rowOff>
    </xdr:from>
    <xdr:to>
      <xdr:col>17</xdr:col>
      <xdr:colOff>29766</xdr:colOff>
      <xdr:row>315</xdr:row>
      <xdr:rowOff>41673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D90D5DA0-1AA0-459B-B6C9-8F5A6516F943}"/>
            </a:ext>
          </a:extLst>
        </xdr:cNvPr>
        <xdr:cNvSpPr/>
      </xdr:nvSpPr>
      <xdr:spPr bwMode="auto">
        <a:xfrm rot="5400000">
          <a:off x="24110157" y="41636156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379</xdr:row>
      <xdr:rowOff>160735</xdr:rowOff>
    </xdr:from>
    <xdr:to>
      <xdr:col>17</xdr:col>
      <xdr:colOff>29766</xdr:colOff>
      <xdr:row>384</xdr:row>
      <xdr:rowOff>41673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1E9D489A-1947-4C32-8C9E-D8123593121C}"/>
            </a:ext>
          </a:extLst>
        </xdr:cNvPr>
        <xdr:cNvSpPr/>
      </xdr:nvSpPr>
      <xdr:spPr bwMode="auto">
        <a:xfrm rot="5400000">
          <a:off x="24110156" y="53363813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448</xdr:row>
      <xdr:rowOff>160735</xdr:rowOff>
    </xdr:from>
    <xdr:to>
      <xdr:col>17</xdr:col>
      <xdr:colOff>29766</xdr:colOff>
      <xdr:row>453</xdr:row>
      <xdr:rowOff>41673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2A8A0042-5D6E-4D54-8C80-234C862B2DE8}"/>
            </a:ext>
          </a:extLst>
        </xdr:cNvPr>
        <xdr:cNvSpPr/>
      </xdr:nvSpPr>
      <xdr:spPr bwMode="auto">
        <a:xfrm rot="5400000">
          <a:off x="24110157" y="65091469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517</xdr:row>
      <xdr:rowOff>160735</xdr:rowOff>
    </xdr:from>
    <xdr:to>
      <xdr:col>17</xdr:col>
      <xdr:colOff>29766</xdr:colOff>
      <xdr:row>522</xdr:row>
      <xdr:rowOff>41673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F4915A4-D768-4347-8659-DB1DE924EE6E}"/>
            </a:ext>
          </a:extLst>
        </xdr:cNvPr>
        <xdr:cNvSpPr/>
      </xdr:nvSpPr>
      <xdr:spPr bwMode="auto">
        <a:xfrm rot="5400000">
          <a:off x="24110157" y="76819125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586</xdr:row>
      <xdr:rowOff>160735</xdr:rowOff>
    </xdr:from>
    <xdr:to>
      <xdr:col>17</xdr:col>
      <xdr:colOff>29766</xdr:colOff>
      <xdr:row>591</xdr:row>
      <xdr:rowOff>41673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DB3EF48-241F-440C-8F8A-161A1166CB26}"/>
            </a:ext>
          </a:extLst>
        </xdr:cNvPr>
        <xdr:cNvSpPr/>
      </xdr:nvSpPr>
      <xdr:spPr bwMode="auto">
        <a:xfrm rot="5400000">
          <a:off x="24110157" y="88546781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655</xdr:row>
      <xdr:rowOff>160735</xdr:rowOff>
    </xdr:from>
    <xdr:to>
      <xdr:col>17</xdr:col>
      <xdr:colOff>29766</xdr:colOff>
      <xdr:row>660</xdr:row>
      <xdr:rowOff>41673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978024E1-CACA-4BC8-B0D9-6B82D1F9A124}"/>
            </a:ext>
          </a:extLst>
        </xdr:cNvPr>
        <xdr:cNvSpPr/>
      </xdr:nvSpPr>
      <xdr:spPr bwMode="auto">
        <a:xfrm rot="5400000">
          <a:off x="24110156" y="10027443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345282</xdr:colOff>
      <xdr:row>0</xdr:row>
      <xdr:rowOff>142876</xdr:rowOff>
    </xdr:from>
    <xdr:to>
      <xdr:col>0</xdr:col>
      <xdr:colOff>1524002</xdr:colOff>
      <xdr:row>4</xdr:row>
      <xdr:rowOff>142878</xdr:rowOff>
    </xdr:to>
    <xdr:sp macro="" textlink="">
      <xdr:nvSpPr>
        <xdr:cNvPr id="15" name="Flecha: a la derecha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91691-E78C-4202-B0F0-1ADE23FD1AE8}"/>
            </a:ext>
          </a:extLst>
        </xdr:cNvPr>
        <xdr:cNvSpPr/>
      </xdr:nvSpPr>
      <xdr:spPr bwMode="auto">
        <a:xfrm rot="5400000">
          <a:off x="559594" y="-71436"/>
          <a:ext cx="750096" cy="117872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opLeftCell="A10" zoomScale="80" zoomScaleNormal="80" workbookViewId="0">
      <selection activeCell="J1" sqref="J1"/>
    </sheetView>
  </sheetViews>
  <sheetFormatPr baseColWidth="10" defaultColWidth="11.42578125" defaultRowHeight="12.75" x14ac:dyDescent="0.2"/>
  <cols>
    <col min="1" max="16384" width="11.42578125" style="369"/>
  </cols>
  <sheetData>
    <row r="1" spans="3:10" x14ac:dyDescent="0.2">
      <c r="J1" s="368" t="s">
        <v>180</v>
      </c>
    </row>
    <row r="2" spans="3:10" x14ac:dyDescent="0.2">
      <c r="J2" s="368" t="s">
        <v>96</v>
      </c>
    </row>
    <row r="3" spans="3:10" x14ac:dyDescent="0.2">
      <c r="J3" s="368"/>
    </row>
    <row r="5" spans="3:10" x14ac:dyDescent="0.2">
      <c r="C5" s="370"/>
      <c r="D5" s="370"/>
      <c r="E5" s="370"/>
      <c r="F5" s="370"/>
      <c r="G5" s="370"/>
      <c r="H5" s="370"/>
      <c r="I5" s="370"/>
      <c r="J5" s="370"/>
    </row>
    <row r="6" spans="3:10" x14ac:dyDescent="0.2">
      <c r="C6" s="370"/>
      <c r="D6" s="370"/>
      <c r="E6" s="370"/>
      <c r="F6" s="370"/>
      <c r="G6" s="370"/>
      <c r="H6" s="370"/>
      <c r="I6" s="370"/>
      <c r="J6" s="370"/>
    </row>
    <row r="7" spans="3:10" x14ac:dyDescent="0.2">
      <c r="C7" s="370"/>
      <c r="D7" s="370"/>
      <c r="E7" s="370"/>
      <c r="F7" s="370"/>
      <c r="G7" s="370"/>
      <c r="H7" s="370"/>
      <c r="I7" s="370"/>
      <c r="J7" s="370"/>
    </row>
    <row r="8" spans="3:10" x14ac:dyDescent="0.2">
      <c r="C8" s="370"/>
      <c r="D8" s="370"/>
      <c r="E8" s="370"/>
      <c r="F8" s="370"/>
      <c r="G8" s="370"/>
      <c r="H8" s="370"/>
      <c r="I8" s="370"/>
      <c r="J8" s="370"/>
    </row>
    <row r="9" spans="3:10" x14ac:dyDescent="0.2">
      <c r="C9" s="370"/>
      <c r="D9" s="370"/>
      <c r="E9" s="370"/>
      <c r="F9" s="370"/>
      <c r="G9" s="370"/>
      <c r="H9" s="370"/>
      <c r="I9" s="370"/>
      <c r="J9" s="370"/>
    </row>
    <row r="10" spans="3:10" x14ac:dyDescent="0.2">
      <c r="C10" s="370"/>
      <c r="D10" s="370"/>
      <c r="E10" s="370"/>
      <c r="F10" s="370"/>
      <c r="G10" s="370"/>
      <c r="H10" s="370"/>
      <c r="I10" s="370"/>
      <c r="J10" s="370"/>
    </row>
    <row r="11" spans="3:10" x14ac:dyDescent="0.2">
      <c r="C11" s="370"/>
      <c r="D11" s="370"/>
      <c r="E11" s="370"/>
      <c r="F11" s="370"/>
      <c r="G11" s="370"/>
      <c r="H11" s="370"/>
      <c r="I11" s="370"/>
      <c r="J11" s="370"/>
    </row>
    <row r="12" spans="3:10" x14ac:dyDescent="0.2">
      <c r="C12" s="370"/>
      <c r="D12" s="370"/>
      <c r="E12" s="370"/>
      <c r="F12" s="370"/>
      <c r="G12" s="370"/>
      <c r="H12" s="370"/>
      <c r="I12" s="370"/>
      <c r="J12" s="370"/>
    </row>
    <row r="13" spans="3:10" x14ac:dyDescent="0.2">
      <c r="C13" s="370"/>
      <c r="D13" s="370"/>
      <c r="E13" s="370"/>
      <c r="F13" s="370"/>
      <c r="G13" s="370"/>
      <c r="H13" s="370"/>
      <c r="I13" s="370"/>
      <c r="J13" s="370"/>
    </row>
    <row r="14" spans="3:10" x14ac:dyDescent="0.2">
      <c r="C14" s="370"/>
      <c r="D14" s="370"/>
      <c r="E14" s="370"/>
      <c r="F14" s="370"/>
      <c r="G14" s="370"/>
      <c r="H14" s="370"/>
      <c r="I14" s="370"/>
      <c r="J14" s="370"/>
    </row>
    <row r="15" spans="3:10" x14ac:dyDescent="0.2">
      <c r="C15" s="370"/>
      <c r="D15" s="370"/>
      <c r="E15" s="370"/>
      <c r="F15" s="370"/>
      <c r="G15" s="370"/>
      <c r="H15" s="370"/>
      <c r="I15" s="370"/>
      <c r="J15" s="370"/>
    </row>
    <row r="16" spans="3:10" x14ac:dyDescent="0.2">
      <c r="C16" s="370"/>
      <c r="D16" s="370"/>
      <c r="E16" s="370"/>
      <c r="F16" s="370"/>
      <c r="G16" s="370"/>
      <c r="H16" s="370"/>
      <c r="I16" s="370"/>
      <c r="J16" s="370"/>
    </row>
    <row r="17" spans="3:10" x14ac:dyDescent="0.2">
      <c r="C17" s="370"/>
      <c r="D17" s="370"/>
      <c r="E17" s="370"/>
      <c r="F17" s="370"/>
      <c r="G17" s="370"/>
      <c r="H17" s="370"/>
      <c r="I17" s="370"/>
      <c r="J17" s="370"/>
    </row>
    <row r="18" spans="3:10" x14ac:dyDescent="0.2">
      <c r="C18" s="370"/>
      <c r="D18" s="370"/>
      <c r="E18" s="370"/>
      <c r="F18" s="370"/>
      <c r="G18" s="370"/>
      <c r="H18" s="370"/>
      <c r="I18" s="370"/>
      <c r="J18" s="370"/>
    </row>
    <row r="19" spans="3:10" x14ac:dyDescent="0.2">
      <c r="C19" s="370"/>
      <c r="D19" s="370"/>
      <c r="E19" s="370"/>
      <c r="F19" s="370"/>
      <c r="G19" s="370"/>
      <c r="H19" s="370"/>
      <c r="I19" s="370"/>
      <c r="J19" s="370"/>
    </row>
    <row r="20" spans="3:10" x14ac:dyDescent="0.2">
      <c r="C20" s="370"/>
      <c r="D20" s="370"/>
      <c r="E20" s="370"/>
      <c r="F20" s="370"/>
      <c r="G20" s="370"/>
      <c r="H20" s="370"/>
      <c r="I20" s="370"/>
      <c r="J20" s="370"/>
    </row>
    <row r="21" spans="3:10" x14ac:dyDescent="0.2">
      <c r="C21" s="370"/>
      <c r="D21" s="370"/>
      <c r="E21" s="370"/>
      <c r="F21" s="370"/>
      <c r="G21" s="370"/>
      <c r="H21" s="370"/>
      <c r="I21" s="370"/>
      <c r="J21" s="370"/>
    </row>
    <row r="22" spans="3:10" x14ac:dyDescent="0.2">
      <c r="C22" s="370"/>
      <c r="D22" s="370"/>
      <c r="E22" s="370"/>
      <c r="F22" s="370"/>
      <c r="G22" s="370"/>
      <c r="H22" s="370"/>
      <c r="I22" s="370"/>
      <c r="J22" s="370"/>
    </row>
    <row r="23" spans="3:10" x14ac:dyDescent="0.2">
      <c r="C23" s="370"/>
      <c r="D23" s="370"/>
      <c r="E23" s="370"/>
      <c r="F23" s="370"/>
      <c r="G23" s="370"/>
      <c r="H23" s="370"/>
      <c r="I23" s="370"/>
      <c r="J23" s="370"/>
    </row>
    <row r="24" spans="3:10" x14ac:dyDescent="0.2">
      <c r="C24" s="370"/>
      <c r="D24" s="370"/>
      <c r="E24" s="370"/>
      <c r="F24" s="370"/>
      <c r="G24" s="370"/>
      <c r="H24" s="370"/>
      <c r="I24" s="370"/>
      <c r="J24" s="370"/>
    </row>
    <row r="25" spans="3:10" x14ac:dyDescent="0.2">
      <c r="C25" s="370"/>
      <c r="D25" s="370"/>
      <c r="E25" s="370"/>
      <c r="F25" s="370"/>
      <c r="G25" s="370"/>
      <c r="H25" s="370"/>
      <c r="I25" s="370"/>
      <c r="J25" s="370"/>
    </row>
    <row r="26" spans="3:10" x14ac:dyDescent="0.2">
      <c r="C26" s="370"/>
      <c r="D26" s="370"/>
      <c r="E26" s="370"/>
      <c r="F26" s="370"/>
      <c r="G26" s="370"/>
      <c r="H26" s="370"/>
      <c r="I26" s="370"/>
      <c r="J26" s="370"/>
    </row>
    <row r="27" spans="3:10" x14ac:dyDescent="0.2">
      <c r="C27" s="370"/>
      <c r="D27" s="370"/>
      <c r="E27" s="370"/>
      <c r="F27" s="370"/>
      <c r="G27" s="370"/>
      <c r="H27" s="370"/>
      <c r="I27" s="370"/>
      <c r="J27" s="370"/>
    </row>
    <row r="28" spans="3:10" x14ac:dyDescent="0.2">
      <c r="C28" s="370"/>
      <c r="D28" s="370"/>
      <c r="E28" s="370"/>
      <c r="F28" s="370"/>
      <c r="G28" s="370"/>
      <c r="H28" s="370"/>
      <c r="I28" s="370"/>
      <c r="J28" s="370"/>
    </row>
    <row r="29" spans="3:10" x14ac:dyDescent="0.2">
      <c r="C29" s="370"/>
      <c r="D29" s="370"/>
      <c r="E29" s="370"/>
      <c r="F29" s="370"/>
      <c r="G29" s="370"/>
      <c r="H29" s="370"/>
      <c r="I29" s="370"/>
      <c r="J29" s="370"/>
    </row>
    <row r="30" spans="3:10" x14ac:dyDescent="0.2">
      <c r="C30" s="370"/>
      <c r="D30" s="370"/>
      <c r="E30" s="370"/>
      <c r="F30" s="370"/>
      <c r="G30" s="370"/>
      <c r="H30" s="370"/>
      <c r="I30" s="370"/>
      <c r="J30" s="370"/>
    </row>
    <row r="31" spans="3:10" x14ac:dyDescent="0.2">
      <c r="C31" s="370"/>
      <c r="D31" s="370"/>
      <c r="E31" s="370"/>
      <c r="F31" s="370"/>
      <c r="G31" s="370"/>
      <c r="H31" s="370"/>
      <c r="I31" s="370"/>
      <c r="J31" s="370"/>
    </row>
    <row r="32" spans="3:10" x14ac:dyDescent="0.2">
      <c r="C32" s="370"/>
      <c r="D32" s="370"/>
      <c r="E32" s="370"/>
      <c r="F32" s="370"/>
      <c r="G32" s="370"/>
      <c r="H32" s="370"/>
      <c r="I32" s="370"/>
      <c r="J32" s="370"/>
    </row>
    <row r="33" spans="3:10" x14ac:dyDescent="0.2">
      <c r="C33" s="370"/>
      <c r="D33" s="370"/>
      <c r="E33" s="370"/>
      <c r="F33" s="370"/>
      <c r="G33" s="370"/>
      <c r="H33" s="370"/>
      <c r="I33" s="370"/>
      <c r="J33" s="370"/>
    </row>
    <row r="34" spans="3:10" x14ac:dyDescent="0.2">
      <c r="C34" s="370"/>
      <c r="D34" s="370"/>
      <c r="E34" s="370"/>
      <c r="F34" s="370"/>
      <c r="G34" s="370"/>
      <c r="H34" s="370"/>
      <c r="I34" s="370"/>
      <c r="J34" s="370"/>
    </row>
    <row r="35" spans="3:10" x14ac:dyDescent="0.2">
      <c r="C35" s="370"/>
      <c r="D35" s="370"/>
      <c r="E35" s="370"/>
      <c r="F35" s="370"/>
      <c r="G35" s="370"/>
      <c r="H35" s="370"/>
      <c r="I35" s="370"/>
      <c r="J35" s="370"/>
    </row>
    <row r="36" spans="3:10" x14ac:dyDescent="0.2">
      <c r="C36" s="370"/>
      <c r="D36" s="370"/>
      <c r="E36" s="370"/>
      <c r="F36" s="370"/>
      <c r="G36" s="370"/>
      <c r="H36" s="370"/>
      <c r="I36" s="370"/>
      <c r="J36" s="370"/>
    </row>
    <row r="37" spans="3:10" x14ac:dyDescent="0.2">
      <c r="C37" s="370"/>
      <c r="D37" s="370"/>
      <c r="E37" s="370"/>
      <c r="F37" s="370"/>
      <c r="G37" s="370"/>
      <c r="H37" s="370"/>
      <c r="I37" s="370"/>
      <c r="J37" s="370"/>
    </row>
    <row r="38" spans="3:10" x14ac:dyDescent="0.2">
      <c r="C38" s="370"/>
      <c r="D38" s="370"/>
      <c r="E38" s="370"/>
      <c r="F38" s="370"/>
      <c r="G38" s="370"/>
      <c r="H38" s="370"/>
      <c r="I38" s="370"/>
      <c r="J38" s="370"/>
    </row>
    <row r="39" spans="3:10" x14ac:dyDescent="0.2">
      <c r="C39" s="370"/>
      <c r="D39" s="370"/>
      <c r="E39" s="370"/>
      <c r="F39" s="370"/>
      <c r="G39" s="370"/>
      <c r="H39" s="370"/>
      <c r="I39" s="370"/>
      <c r="J39" s="370"/>
    </row>
    <row r="40" spans="3:10" x14ac:dyDescent="0.2">
      <c r="C40" s="370"/>
      <c r="D40" s="370"/>
      <c r="E40" s="370"/>
      <c r="F40" s="370"/>
      <c r="G40" s="370"/>
      <c r="H40" s="370"/>
      <c r="I40" s="370"/>
      <c r="J40" s="370"/>
    </row>
    <row r="41" spans="3:10" x14ac:dyDescent="0.2">
      <c r="C41" s="370"/>
      <c r="D41" s="370"/>
      <c r="E41" s="370"/>
      <c r="F41" s="370"/>
      <c r="G41" s="370"/>
      <c r="H41" s="370"/>
      <c r="I41" s="370"/>
      <c r="J41" s="370"/>
    </row>
    <row r="42" spans="3:10" x14ac:dyDescent="0.2">
      <c r="C42" s="370"/>
      <c r="D42" s="370"/>
      <c r="E42" s="370"/>
      <c r="F42" s="370"/>
      <c r="G42" s="370"/>
      <c r="H42" s="370"/>
      <c r="I42" s="370"/>
      <c r="J42" s="370"/>
    </row>
    <row r="43" spans="3:10" x14ac:dyDescent="0.2">
      <c r="C43" s="370"/>
      <c r="D43" s="370"/>
      <c r="E43" s="370"/>
      <c r="F43" s="370"/>
      <c r="G43" s="370"/>
      <c r="H43" s="370"/>
      <c r="I43" s="370"/>
      <c r="J43" s="370"/>
    </row>
    <row r="44" spans="3:10" x14ac:dyDescent="0.2">
      <c r="C44" s="370"/>
      <c r="D44" s="370"/>
      <c r="E44" s="370"/>
      <c r="F44" s="370"/>
      <c r="G44" s="370"/>
      <c r="H44" s="370"/>
      <c r="I44" s="370"/>
      <c r="J44" s="370"/>
    </row>
    <row r="45" spans="3:10" x14ac:dyDescent="0.2">
      <c r="C45" s="370"/>
      <c r="D45" s="370"/>
      <c r="E45" s="370"/>
      <c r="F45" s="370"/>
      <c r="G45" s="370"/>
      <c r="H45" s="370"/>
      <c r="I45" s="370"/>
      <c r="J45" s="370"/>
    </row>
    <row r="46" spans="3:10" x14ac:dyDescent="0.2">
      <c r="C46" s="370"/>
      <c r="D46" s="370"/>
      <c r="E46" s="370"/>
      <c r="F46" s="370"/>
      <c r="G46" s="370"/>
      <c r="H46" s="370"/>
      <c r="I46" s="370"/>
      <c r="J46" s="370"/>
    </row>
    <row r="47" spans="3:10" x14ac:dyDescent="0.2">
      <c r="C47" s="370"/>
      <c r="D47" s="370"/>
      <c r="E47" s="370"/>
      <c r="F47" s="370"/>
      <c r="G47" s="370"/>
      <c r="H47" s="370"/>
      <c r="I47" s="370"/>
      <c r="J47" s="370"/>
    </row>
    <row r="48" spans="3:10" x14ac:dyDescent="0.2">
      <c r="C48" s="370"/>
      <c r="D48" s="370"/>
      <c r="E48" s="370"/>
      <c r="F48" s="370"/>
      <c r="G48" s="370"/>
      <c r="H48" s="370"/>
      <c r="I48" s="370"/>
      <c r="J48" s="370"/>
    </row>
    <row r="49" spans="3:10" x14ac:dyDescent="0.2">
      <c r="C49" s="370"/>
      <c r="D49" s="370"/>
      <c r="E49" s="370"/>
      <c r="F49" s="370"/>
      <c r="G49" s="370"/>
      <c r="H49" s="370"/>
      <c r="I49" s="370"/>
      <c r="J49" s="370"/>
    </row>
    <row r="50" spans="3:10" x14ac:dyDescent="0.2">
      <c r="C50" s="370"/>
      <c r="D50" s="370"/>
      <c r="E50" s="370"/>
      <c r="F50" s="370"/>
      <c r="G50" s="370"/>
      <c r="H50" s="370"/>
      <c r="I50" s="370"/>
      <c r="J50" s="370"/>
    </row>
    <row r="51" spans="3:10" x14ac:dyDescent="0.2">
      <c r="C51" s="370"/>
      <c r="D51" s="370"/>
      <c r="E51" s="370"/>
      <c r="F51" s="370"/>
      <c r="G51" s="370"/>
      <c r="H51" s="370"/>
      <c r="I51" s="370"/>
      <c r="J51" s="370"/>
    </row>
    <row r="52" spans="3:10" x14ac:dyDescent="0.2">
      <c r="C52" s="370"/>
      <c r="D52" s="370"/>
      <c r="E52" s="370"/>
      <c r="F52" s="370"/>
      <c r="G52" s="370"/>
      <c r="H52" s="370"/>
      <c r="I52" s="370"/>
      <c r="J52" s="370"/>
    </row>
  </sheetData>
  <sheetProtection algorithmName="SHA-512" hashValue="zfji2/0YLOVBg4ysQcAQAMLXIlEGAknNLivsCtZhdfYEcMT981/z7JAbv9y7AwXXolrokqtKaN1hs8dY4hA2sQ==" saltValue="T4/sd9RnX/g4udt8ZDLw2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D13"/>
  <sheetViews>
    <sheetView workbookViewId="0">
      <selection activeCell="K47" sqref="K47"/>
    </sheetView>
  </sheetViews>
  <sheetFormatPr baseColWidth="10" defaultRowHeight="12.75" x14ac:dyDescent="0.2"/>
  <sheetData>
    <row r="12" spans="3:4" x14ac:dyDescent="0.2">
      <c r="C12" s="590"/>
      <c r="D12" s="590"/>
    </row>
    <row r="13" spans="3:4" x14ac:dyDescent="0.2">
      <c r="C13" s="590"/>
      <c r="D13" s="5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showGridLines="0" zoomScale="80" zoomScaleNormal="80" workbookViewId="0">
      <selection activeCell="H1" sqref="H1"/>
    </sheetView>
  </sheetViews>
  <sheetFormatPr baseColWidth="10" defaultColWidth="11.42578125" defaultRowHeight="12.75" x14ac:dyDescent="0.2"/>
  <cols>
    <col min="1" max="16384" width="11.42578125" style="371"/>
  </cols>
  <sheetData>
    <row r="1" spans="2:11" x14ac:dyDescent="0.2">
      <c r="H1" s="63" t="s">
        <v>180</v>
      </c>
    </row>
    <row r="2" spans="2:11" x14ac:dyDescent="0.2">
      <c r="H2" s="63" t="s">
        <v>97</v>
      </c>
    </row>
    <row r="5" spans="2:11" s="372" customFormat="1" ht="18" x14ac:dyDescent="0.25">
      <c r="B5" s="613" t="s">
        <v>98</v>
      </c>
      <c r="C5" s="613"/>
      <c r="D5" s="613"/>
      <c r="E5" s="613"/>
      <c r="F5" s="613"/>
    </row>
    <row r="7" spans="2:11" x14ac:dyDescent="0.2">
      <c r="C7" s="614" t="s">
        <v>117</v>
      </c>
      <c r="D7" s="614"/>
      <c r="E7" s="614"/>
      <c r="F7" s="614"/>
      <c r="G7" s="614"/>
      <c r="H7" s="614"/>
      <c r="I7" s="614"/>
      <c r="J7" s="614"/>
      <c r="K7" s="614"/>
    </row>
    <row r="9" spans="2:11" x14ac:dyDescent="0.2">
      <c r="C9" s="614" t="s">
        <v>118</v>
      </c>
      <c r="D9" s="614"/>
      <c r="E9" s="614"/>
      <c r="F9" s="614"/>
      <c r="G9" s="614"/>
      <c r="H9" s="614"/>
      <c r="I9" s="614"/>
      <c r="J9" s="614"/>
      <c r="K9" s="614"/>
    </row>
    <row r="13" spans="2:11" s="372" customFormat="1" ht="18" x14ac:dyDescent="0.25">
      <c r="B13" s="613" t="s">
        <v>99</v>
      </c>
      <c r="C13" s="613"/>
      <c r="D13" s="613"/>
      <c r="E13" s="613"/>
      <c r="F13" s="613"/>
    </row>
    <row r="15" spans="2:11" x14ac:dyDescent="0.2">
      <c r="C15" s="614" t="s">
        <v>163</v>
      </c>
      <c r="D15" s="614"/>
      <c r="E15" s="614"/>
      <c r="F15" s="614"/>
      <c r="G15" s="614"/>
      <c r="H15" s="614"/>
      <c r="I15" s="614"/>
      <c r="J15" s="614"/>
      <c r="K15" s="614"/>
    </row>
    <row r="19" spans="2:11" s="372" customFormat="1" ht="18" x14ac:dyDescent="0.25">
      <c r="B19" s="613" t="s">
        <v>100</v>
      </c>
      <c r="C19" s="613"/>
      <c r="D19" s="613"/>
      <c r="E19" s="613"/>
      <c r="F19" s="613"/>
    </row>
    <row r="21" spans="2:11" x14ac:dyDescent="0.2">
      <c r="C21" s="614" t="s">
        <v>147</v>
      </c>
      <c r="D21" s="614"/>
      <c r="E21" s="614"/>
      <c r="F21" s="614"/>
      <c r="G21" s="614"/>
      <c r="H21" s="614"/>
      <c r="I21" s="614"/>
      <c r="J21" s="614"/>
      <c r="K21" s="614"/>
    </row>
    <row r="23" spans="2:11" x14ac:dyDescent="0.2">
      <c r="C23" s="614" t="s">
        <v>155</v>
      </c>
      <c r="D23" s="614"/>
      <c r="E23" s="614"/>
      <c r="F23" s="614"/>
      <c r="G23" s="614"/>
      <c r="H23" s="614"/>
      <c r="I23" s="614"/>
      <c r="J23" s="614"/>
      <c r="K23" s="614"/>
    </row>
    <row r="27" spans="2:11" s="372" customFormat="1" ht="18" x14ac:dyDescent="0.25">
      <c r="B27" s="613" t="s">
        <v>176</v>
      </c>
      <c r="C27" s="613"/>
      <c r="D27" s="613"/>
      <c r="E27" s="613"/>
      <c r="F27" s="613"/>
    </row>
    <row r="29" spans="2:11" x14ac:dyDescent="0.2">
      <c r="C29" s="614" t="s">
        <v>174</v>
      </c>
      <c r="D29" s="614"/>
      <c r="E29" s="614"/>
      <c r="F29" s="614"/>
      <c r="G29" s="614"/>
      <c r="H29" s="614"/>
      <c r="I29" s="614"/>
      <c r="J29" s="614"/>
    </row>
    <row r="31" spans="2:11" x14ac:dyDescent="0.2">
      <c r="C31" s="614" t="s">
        <v>164</v>
      </c>
      <c r="D31" s="614"/>
      <c r="E31" s="614"/>
      <c r="F31" s="614"/>
      <c r="G31" s="614"/>
      <c r="H31" s="614"/>
      <c r="I31" s="614"/>
      <c r="J31" s="614"/>
    </row>
    <row r="35" spans="2:10" s="372" customFormat="1" ht="18" x14ac:dyDescent="0.25">
      <c r="B35" s="613" t="s">
        <v>177</v>
      </c>
      <c r="C35" s="613"/>
      <c r="D35" s="613"/>
      <c r="E35" s="613"/>
      <c r="F35" s="613"/>
    </row>
    <row r="37" spans="2:10" x14ac:dyDescent="0.2">
      <c r="C37" s="614" t="s">
        <v>173</v>
      </c>
      <c r="D37" s="614"/>
      <c r="E37" s="614"/>
      <c r="F37" s="614"/>
      <c r="G37" s="614"/>
      <c r="H37" s="614"/>
      <c r="I37" s="614"/>
      <c r="J37" s="614"/>
    </row>
    <row r="39" spans="2:10" x14ac:dyDescent="0.2">
      <c r="C39" s="614" t="s">
        <v>172</v>
      </c>
      <c r="D39" s="614"/>
      <c r="E39" s="614"/>
      <c r="F39" s="614"/>
      <c r="G39" s="614"/>
      <c r="H39" s="614"/>
      <c r="I39" s="614"/>
      <c r="J39" s="614"/>
    </row>
    <row r="43" spans="2:10" s="372" customFormat="1" ht="18" x14ac:dyDescent="0.25">
      <c r="B43" s="613" t="s">
        <v>101</v>
      </c>
      <c r="C43" s="613"/>
      <c r="D43" s="613"/>
      <c r="E43" s="613"/>
      <c r="F43" s="613"/>
    </row>
    <row r="45" spans="2:10" x14ac:dyDescent="0.2">
      <c r="C45" s="614" t="s">
        <v>171</v>
      </c>
      <c r="D45" s="614"/>
      <c r="E45" s="614"/>
      <c r="F45" s="614"/>
      <c r="G45" s="614"/>
      <c r="H45" s="614"/>
      <c r="I45" s="614"/>
      <c r="J45" s="614"/>
    </row>
    <row r="49" spans="2:6" s="372" customFormat="1" ht="18" x14ac:dyDescent="0.25">
      <c r="B49" s="613" t="s">
        <v>102</v>
      </c>
      <c r="C49" s="613"/>
      <c r="D49" s="613"/>
      <c r="E49" s="613"/>
      <c r="F49" s="613"/>
    </row>
  </sheetData>
  <sheetProtection algorithmName="SHA-512" hashValue="/hEJOXFo0lmXso8nDLoIWE0PNBBfNKb/zSXvkxpDQXJ5eTvoFWvwNxKErZk70po9b0ZKBSZmCwVfQ7NCkH0rYg==" saltValue="ZKZNKNyg0rjeoYbzsjV7gw==" spinCount="100000" sheet="1" objects="1" scenarios="1"/>
  <mergeCells count="17">
    <mergeCell ref="B49:F49"/>
    <mergeCell ref="C31:J31"/>
    <mergeCell ref="C37:J37"/>
    <mergeCell ref="C39:J39"/>
    <mergeCell ref="C45:J45"/>
    <mergeCell ref="B43:F43"/>
    <mergeCell ref="B5:F5"/>
    <mergeCell ref="B13:F13"/>
    <mergeCell ref="B19:F19"/>
    <mergeCell ref="B27:F27"/>
    <mergeCell ref="B35:F35"/>
    <mergeCell ref="C7:K7"/>
    <mergeCell ref="C9:K9"/>
    <mergeCell ref="C15:K15"/>
    <mergeCell ref="C21:K21"/>
    <mergeCell ref="C23:K23"/>
    <mergeCell ref="C29:J29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C23" location="'C) Remuneraciones'!A231:U276" display="TABLA 2. REMUNERACIONES DEL PERSONAL CÓDIGO DEL TRABAJO POR UNIDAD DE APOYO ADMINISTRATIVO"/>
    <hyperlink ref="B27" location="'D) Estimación Costos'!A1" display="D) Estimación Costos"/>
    <hyperlink ref="C29" location="'D) Estimación Costos'!A9:L85" display="TABLA 1. COSTOS DIRECTOS POR CENTRO DE COSTO"/>
    <hyperlink ref="C31" location="'D) Estimación Costos'!A1140:D1144" display="TABLA 2. COSTOS INDIRECTOS EN REMUNERACIONES DE UNIDADES DE APOYO ADMINISTRATIVO"/>
    <hyperlink ref="B35" location="'E) Resumen Ingresos y Egresos'!A1" display="E) Resumen Ingresos y Egresos"/>
    <hyperlink ref="C37" location="'E) Resumen Ingresos y Egresos'!A7:J25" display="TABLA 1. RESUMEN DE INGRESOS Y EGRESOS POR CENTRO DE COSTO"/>
    <hyperlink ref="C39" location="'E) Resumen Ingresos y Egresos'!A30:J79" display="TABLA 2. DETALLE DE INGRESOS POR CENTRO DE COSTO Y PRESTACIÓN"/>
    <hyperlink ref="B43" location="'F) Resumen Tarifado '!A1" display="F) Resumen Tarifado"/>
    <hyperlink ref="C45" location="'F) Resumen Tarifado '!A7:R40" display="TABLA 1. RESUMEN DE TARIFADO POR CENTRO DE COSTO"/>
    <hyperlink ref="B49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9:J29" location="'D) Estimación Costos'!A8" display="TABLA 6: COSTOS DIRECTOS DE CENTROS DE BENEFICIOS"/>
    <hyperlink ref="C31:J31" location="'D) Estimación Costos'!A707" display="TABLA 7: COSTOS INDIRECTOS EN REMUNERACIONES DE UNIDADES DE APOYO ADMINISTRATIVO"/>
    <hyperlink ref="C37:J37" location="'E) Resumen Ingresos y Egresos'!A6" display="TABLA 8: RESUMEN DE INGRESOS Y EGRESOS DE CENTROS DE BENEFICIOS"/>
    <hyperlink ref="C39:J39" location="'E) Resumen Ingresos y Egresos'!A24" display="TABLA 9: DETALLE DE INGRESOS POR PRESTACIÓN Y SEGMENTO"/>
    <hyperlink ref="C45:J45" location="'F) Resumen Tarifado '!A6" display="TABLA 10: RESUMEN DE TARIFADO"/>
    <hyperlink ref="C9:K9" location="'A) Reajuste Tarifas y Ocupación'!P8" display="TABLA 2: METAS DE OCUPACIÓN POR PRESTACIÓN Y SEGMENTO"/>
    <hyperlink ref="C23:K23" location="'C) Remuneraciones'!A171" display="TABLA 5: REMUNERACIONES DEL PERSONAL LEY 18.712 DE UNIDADES DE APOYO ADMINISTRATIV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R63"/>
  <sheetViews>
    <sheetView showGridLines="0" topLeftCell="H9" zoomScale="80" zoomScaleNormal="80" workbookViewId="0">
      <selection activeCell="R14" sqref="R14"/>
    </sheetView>
  </sheetViews>
  <sheetFormatPr baseColWidth="10" defaultColWidth="11.42578125" defaultRowHeight="12.75" x14ac:dyDescent="0.2"/>
  <cols>
    <col min="1" max="1" width="34.28515625" style="64" customWidth="1"/>
    <col min="2" max="2" width="33.85546875" style="35" customWidth="1"/>
    <col min="3" max="3" width="12.28515625" style="64" customWidth="1"/>
    <col min="4" max="4" width="13.7109375" style="64" bestFit="1" customWidth="1"/>
    <col min="5" max="5" width="14.5703125" style="64" customWidth="1"/>
    <col min="6" max="6" width="14.85546875" style="64" customWidth="1"/>
    <col min="7" max="7" width="11.85546875" style="64" bestFit="1" customWidth="1"/>
    <col min="8" max="8" width="14.5703125" style="64" bestFit="1" customWidth="1"/>
    <col min="9" max="10" width="11.85546875" style="64" customWidth="1"/>
    <col min="11" max="11" width="14" style="64" customWidth="1"/>
    <col min="12" max="12" width="14.5703125" style="64" customWidth="1"/>
    <col min="13" max="14" width="11.85546875" style="64" customWidth="1"/>
    <col min="15" max="15" width="11.85546875" style="35" customWidth="1"/>
    <col min="16" max="16" width="32.7109375" style="64" customWidth="1"/>
    <col min="17" max="17" width="33" style="35" bestFit="1" customWidth="1"/>
    <col min="18" max="18" width="13.85546875" style="64" customWidth="1"/>
    <col min="19" max="19" width="14.5703125" style="64" bestFit="1" customWidth="1"/>
    <col min="20" max="20" width="12.85546875" style="64" bestFit="1" customWidth="1"/>
    <col min="21" max="16384" width="11.42578125" style="64"/>
  </cols>
  <sheetData>
    <row r="1" spans="1:252" s="7" customFormat="1" x14ac:dyDescent="0.2">
      <c r="A1" s="6"/>
      <c r="C1" s="8"/>
      <c r="D1" s="8"/>
      <c r="E1" s="63" t="s">
        <v>180</v>
      </c>
      <c r="F1" s="8"/>
      <c r="O1" s="18"/>
      <c r="P1" s="6"/>
      <c r="IQ1" s="5"/>
      <c r="IR1" s="5"/>
    </row>
    <row r="2" spans="1:252" s="7" customFormat="1" x14ac:dyDescent="0.2">
      <c r="A2" s="9"/>
      <c r="C2" s="8"/>
      <c r="D2" s="8"/>
      <c r="E2" s="63" t="s">
        <v>175</v>
      </c>
      <c r="F2" s="8"/>
      <c r="O2" s="18"/>
      <c r="P2" s="9"/>
      <c r="S2" s="8"/>
      <c r="T2" s="8"/>
      <c r="IQ2" s="5"/>
      <c r="IR2" s="5"/>
    </row>
    <row r="3" spans="1:252" s="7" customFormat="1" x14ac:dyDescent="0.2">
      <c r="A3" s="5"/>
      <c r="O3" s="18"/>
      <c r="P3" s="5"/>
      <c r="IQ3" s="5"/>
      <c r="IR3" s="5"/>
    </row>
    <row r="4" spans="1:252" s="7" customFormat="1" ht="13.5" thickBot="1" x14ac:dyDescent="0.25">
      <c r="A4" s="27"/>
      <c r="B4" s="2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5"/>
      <c r="P4" s="27"/>
      <c r="Q4" s="28"/>
      <c r="R4" s="8"/>
      <c r="S4" s="8"/>
      <c r="T4" s="8"/>
      <c r="U4" s="8"/>
      <c r="IH4" s="5"/>
      <c r="II4" s="5"/>
      <c r="IJ4" s="5"/>
      <c r="IK4" s="5"/>
      <c r="IL4" s="5"/>
      <c r="IM4" s="5"/>
    </row>
    <row r="5" spans="1:252" s="7" customFormat="1" ht="18" customHeight="1" thickBot="1" x14ac:dyDescent="0.25">
      <c r="A5" s="27"/>
      <c r="B5" s="28"/>
      <c r="C5" s="632" t="s">
        <v>0</v>
      </c>
      <c r="D5" s="633"/>
      <c r="E5" s="641" t="s">
        <v>166</v>
      </c>
      <c r="F5" s="642"/>
      <c r="O5" s="18"/>
      <c r="P5" s="27"/>
      <c r="Q5" s="28"/>
      <c r="S5" s="4"/>
      <c r="IH5" s="5"/>
      <c r="II5" s="5"/>
      <c r="IJ5" s="5"/>
      <c r="IK5" s="5"/>
      <c r="IL5" s="5"/>
      <c r="IM5" s="5"/>
    </row>
    <row r="6" spans="1:252" s="7" customFormat="1" ht="18" customHeight="1" x14ac:dyDescent="0.2">
      <c r="A6" s="27"/>
      <c r="B6" s="28"/>
      <c r="C6" s="346"/>
      <c r="D6" s="346"/>
      <c r="E6" s="348"/>
      <c r="F6" s="348"/>
      <c r="O6" s="18"/>
      <c r="P6" s="27"/>
      <c r="Q6" s="28"/>
      <c r="S6" s="4"/>
      <c r="IH6" s="5"/>
      <c r="II6" s="5"/>
      <c r="IJ6" s="5"/>
      <c r="IK6" s="5"/>
      <c r="IL6" s="5"/>
      <c r="IM6" s="5"/>
    </row>
    <row r="7" spans="1:252" s="7" customFormat="1" ht="18" customHeight="1" x14ac:dyDescent="0.2">
      <c r="A7" s="27"/>
      <c r="B7" s="28"/>
      <c r="C7" s="346"/>
      <c r="D7" s="346"/>
      <c r="E7" s="348"/>
      <c r="F7" s="348"/>
      <c r="O7" s="18"/>
      <c r="P7" s="27"/>
      <c r="Q7" s="28"/>
      <c r="S7" s="100"/>
      <c r="IH7" s="5"/>
      <c r="II7" s="5"/>
      <c r="IJ7" s="5"/>
      <c r="IK7" s="5"/>
      <c r="IL7" s="5"/>
      <c r="IM7" s="5"/>
    </row>
    <row r="8" spans="1:252" s="18" customFormat="1" ht="15.75" x14ac:dyDescent="0.2">
      <c r="A8" s="637" t="s">
        <v>117</v>
      </c>
      <c r="B8" s="637"/>
      <c r="C8" s="637"/>
      <c r="D8" s="637"/>
      <c r="E8" s="348"/>
      <c r="F8" s="348"/>
      <c r="P8" s="637" t="s">
        <v>118</v>
      </c>
      <c r="Q8" s="637"/>
      <c r="R8" s="637"/>
      <c r="S8" s="637"/>
      <c r="T8" s="637"/>
      <c r="IH8" s="11"/>
      <c r="II8" s="11"/>
      <c r="IJ8" s="11"/>
      <c r="IK8" s="11"/>
      <c r="IL8" s="11"/>
      <c r="IM8" s="11"/>
    </row>
    <row r="9" spans="1:252" ht="13.5" customHeight="1" thickBot="1" x14ac:dyDescent="0.25"/>
    <row r="10" spans="1:252" ht="15.75" customHeight="1" thickBot="1" x14ac:dyDescent="0.25">
      <c r="A10" s="620" t="s">
        <v>194</v>
      </c>
      <c r="B10" s="615" t="s">
        <v>6</v>
      </c>
      <c r="C10" s="623" t="s">
        <v>112</v>
      </c>
      <c r="D10" s="624"/>
      <c r="E10" s="624"/>
      <c r="F10" s="625"/>
      <c r="G10" s="626" t="s">
        <v>141</v>
      </c>
      <c r="H10" s="627"/>
      <c r="I10" s="627"/>
      <c r="J10" s="628"/>
      <c r="K10" s="629" t="s">
        <v>168</v>
      </c>
      <c r="L10" s="630"/>
      <c r="M10" s="630"/>
      <c r="N10" s="631"/>
      <c r="O10" s="21"/>
      <c r="P10" s="620" t="s">
        <v>194</v>
      </c>
      <c r="Q10" s="615" t="s">
        <v>6</v>
      </c>
      <c r="R10" s="617" t="s">
        <v>167</v>
      </c>
      <c r="S10" s="618"/>
      <c r="T10" s="618"/>
      <c r="U10" s="618"/>
      <c r="V10" s="619"/>
    </row>
    <row r="11" spans="1:252" ht="64.5" thickBot="1" x14ac:dyDescent="0.25">
      <c r="A11" s="621"/>
      <c r="B11" s="622"/>
      <c r="C11" s="122" t="s">
        <v>106</v>
      </c>
      <c r="D11" s="123" t="s">
        <v>107</v>
      </c>
      <c r="E11" s="123" t="s">
        <v>108</v>
      </c>
      <c r="F11" s="124" t="s">
        <v>109</v>
      </c>
      <c r="G11" s="122" t="s">
        <v>106</v>
      </c>
      <c r="H11" s="302" t="s">
        <v>107</v>
      </c>
      <c r="I11" s="302" t="s">
        <v>108</v>
      </c>
      <c r="J11" s="303" t="s">
        <v>109</v>
      </c>
      <c r="K11" s="148" t="s">
        <v>106</v>
      </c>
      <c r="L11" s="149" t="s">
        <v>107</v>
      </c>
      <c r="M11" s="149" t="s">
        <v>108</v>
      </c>
      <c r="N11" s="150" t="s">
        <v>109</v>
      </c>
      <c r="O11" s="21"/>
      <c r="P11" s="638"/>
      <c r="Q11" s="616"/>
      <c r="R11" s="341" t="s">
        <v>106</v>
      </c>
      <c r="S11" s="342" t="s">
        <v>107</v>
      </c>
      <c r="T11" s="342" t="s">
        <v>108</v>
      </c>
      <c r="U11" s="343" t="s">
        <v>109</v>
      </c>
      <c r="V11" s="373" t="s">
        <v>190</v>
      </c>
    </row>
    <row r="12" spans="1:252" ht="13.5" customHeight="1" x14ac:dyDescent="0.2">
      <c r="A12" s="634" t="s">
        <v>205</v>
      </c>
      <c r="B12" s="423" t="s">
        <v>182</v>
      </c>
      <c r="C12" s="424">
        <v>56100</v>
      </c>
      <c r="D12" s="425">
        <v>67400</v>
      </c>
      <c r="E12" s="425">
        <v>107800</v>
      </c>
      <c r="F12" s="426">
        <v>130900</v>
      </c>
      <c r="G12" s="427">
        <v>0.1</v>
      </c>
      <c r="H12" s="374">
        <f>IFERROR((L12-D12)/D12,0)</f>
        <v>0.10089020771513353</v>
      </c>
      <c r="I12" s="440">
        <v>0.1</v>
      </c>
      <c r="J12" s="441">
        <v>0.1</v>
      </c>
      <c r="K12" s="375">
        <f>CEILING(C12*(1+G12),100)</f>
        <v>61800</v>
      </c>
      <c r="L12" s="376">
        <f>IF(OR(D12=0,D12=""),0,CEILING(K12*1.2,100))</f>
        <v>74200</v>
      </c>
      <c r="M12" s="376">
        <f t="shared" ref="M12:N12" si="0">CEILING(E12*(1+I12),100)</f>
        <v>118600</v>
      </c>
      <c r="N12" s="377">
        <f t="shared" si="0"/>
        <v>144000</v>
      </c>
      <c r="O12" s="378"/>
      <c r="P12" s="639" t="str">
        <f>+A12</f>
        <v>Jardín Infantil Pequeños Colonos</v>
      </c>
      <c r="Q12" s="379" t="str">
        <f>+B12</f>
        <v>Media jornada</v>
      </c>
      <c r="R12" s="464">
        <v>0</v>
      </c>
      <c r="S12" s="465">
        <v>0</v>
      </c>
      <c r="T12" s="465">
        <v>0</v>
      </c>
      <c r="U12" s="466">
        <v>0</v>
      </c>
      <c r="V12" s="380">
        <f t="shared" ref="V12:V45" si="1">SUM(R12:U12)</f>
        <v>0</v>
      </c>
    </row>
    <row r="13" spans="1:252" ht="13.5" customHeight="1" x14ac:dyDescent="0.2">
      <c r="A13" s="635"/>
      <c r="B13" s="428" t="s">
        <v>183</v>
      </c>
      <c r="C13" s="429">
        <v>73800</v>
      </c>
      <c r="D13" s="430">
        <v>88600</v>
      </c>
      <c r="E13" s="430">
        <v>132900</v>
      </c>
      <c r="F13" s="431">
        <v>159500</v>
      </c>
      <c r="G13" s="432">
        <v>0.1</v>
      </c>
      <c r="H13" s="374">
        <f t="shared" ref="H13:H41" si="2">IFERROR((L13-D13)/D13,0)</f>
        <v>0.10045146726862303</v>
      </c>
      <c r="I13" s="442">
        <v>0.1</v>
      </c>
      <c r="J13" s="443">
        <v>0.1</v>
      </c>
      <c r="K13" s="375">
        <f t="shared" ref="K13:L63" si="3">CEILING(C13*(1+G13),100)</f>
        <v>81200</v>
      </c>
      <c r="L13" s="376">
        <f t="shared" ref="L13:L41" si="4">IF(OR(D13=0,D13=""),0,CEILING(K13*1.2,100))</f>
        <v>97500</v>
      </c>
      <c r="M13" s="376">
        <f t="shared" ref="M13:M63" si="5">CEILING(E13*(1+I13),100)</f>
        <v>146200</v>
      </c>
      <c r="N13" s="377">
        <f t="shared" ref="N13:N63" si="6">CEILING(F13*(1+J13),100)</f>
        <v>175500</v>
      </c>
      <c r="P13" s="639"/>
      <c r="Q13" s="379" t="str">
        <f t="shared" ref="Q13:Q46" si="7">+B13</f>
        <v>Jornada completa</v>
      </c>
      <c r="R13" s="458">
        <v>35</v>
      </c>
      <c r="S13" s="459">
        <v>0</v>
      </c>
      <c r="T13" s="459">
        <v>0</v>
      </c>
      <c r="U13" s="460">
        <v>1</v>
      </c>
      <c r="V13" s="380">
        <f t="shared" si="1"/>
        <v>36</v>
      </c>
    </row>
    <row r="14" spans="1:252" ht="13.5" customHeight="1" x14ac:dyDescent="0.2">
      <c r="A14" s="635"/>
      <c r="B14" s="428"/>
      <c r="C14" s="429"/>
      <c r="D14" s="430"/>
      <c r="E14" s="430"/>
      <c r="F14" s="431"/>
      <c r="G14" s="432">
        <v>0</v>
      </c>
      <c r="H14" s="374">
        <f t="shared" si="2"/>
        <v>0</v>
      </c>
      <c r="I14" s="442">
        <v>0</v>
      </c>
      <c r="J14" s="443">
        <v>0</v>
      </c>
      <c r="K14" s="375">
        <f t="shared" si="3"/>
        <v>0</v>
      </c>
      <c r="L14" s="376">
        <f t="shared" si="4"/>
        <v>0</v>
      </c>
      <c r="M14" s="376">
        <f t="shared" si="5"/>
        <v>0</v>
      </c>
      <c r="N14" s="377">
        <f t="shared" si="6"/>
        <v>0</v>
      </c>
      <c r="P14" s="639"/>
      <c r="Q14" s="379">
        <f t="shared" si="7"/>
        <v>0</v>
      </c>
      <c r="R14" s="458">
        <v>0</v>
      </c>
      <c r="S14" s="459">
        <v>0</v>
      </c>
      <c r="T14" s="459">
        <v>0</v>
      </c>
      <c r="U14" s="460">
        <v>0</v>
      </c>
      <c r="V14" s="380">
        <f t="shared" si="1"/>
        <v>0</v>
      </c>
    </row>
    <row r="15" spans="1:252" ht="13.5" customHeight="1" x14ac:dyDescent="0.2">
      <c r="A15" s="635"/>
      <c r="B15" s="428"/>
      <c r="C15" s="429"/>
      <c r="D15" s="430"/>
      <c r="E15" s="430"/>
      <c r="F15" s="431"/>
      <c r="G15" s="432">
        <v>0</v>
      </c>
      <c r="H15" s="374">
        <f t="shared" si="2"/>
        <v>0</v>
      </c>
      <c r="I15" s="442">
        <v>0</v>
      </c>
      <c r="J15" s="443">
        <v>0</v>
      </c>
      <c r="K15" s="375">
        <f t="shared" si="3"/>
        <v>0</v>
      </c>
      <c r="L15" s="376">
        <f t="shared" si="4"/>
        <v>0</v>
      </c>
      <c r="M15" s="376">
        <f t="shared" si="5"/>
        <v>0</v>
      </c>
      <c r="N15" s="377">
        <f t="shared" si="6"/>
        <v>0</v>
      </c>
      <c r="P15" s="639"/>
      <c r="Q15" s="379">
        <f t="shared" si="7"/>
        <v>0</v>
      </c>
      <c r="R15" s="458">
        <v>0</v>
      </c>
      <c r="S15" s="459">
        <v>0</v>
      </c>
      <c r="T15" s="459">
        <v>0</v>
      </c>
      <c r="U15" s="460">
        <v>0</v>
      </c>
      <c r="V15" s="380">
        <f t="shared" si="1"/>
        <v>0</v>
      </c>
    </row>
    <row r="16" spans="1:252" ht="13.5" customHeight="1" thickBot="1" x14ac:dyDescent="0.25">
      <c r="A16" s="636"/>
      <c r="B16" s="433"/>
      <c r="C16" s="434"/>
      <c r="D16" s="435"/>
      <c r="E16" s="435"/>
      <c r="F16" s="436"/>
      <c r="G16" s="437">
        <v>0</v>
      </c>
      <c r="H16" s="381">
        <f t="shared" si="2"/>
        <v>0</v>
      </c>
      <c r="I16" s="444">
        <v>0</v>
      </c>
      <c r="J16" s="445">
        <v>0</v>
      </c>
      <c r="K16" s="382">
        <f t="shared" si="3"/>
        <v>0</v>
      </c>
      <c r="L16" s="383">
        <f t="shared" si="4"/>
        <v>0</v>
      </c>
      <c r="M16" s="384">
        <f t="shared" si="5"/>
        <v>0</v>
      </c>
      <c r="N16" s="385">
        <f t="shared" si="6"/>
        <v>0</v>
      </c>
      <c r="P16" s="640"/>
      <c r="Q16" s="386">
        <f t="shared" si="7"/>
        <v>0</v>
      </c>
      <c r="R16" s="461">
        <v>0</v>
      </c>
      <c r="S16" s="462">
        <v>0</v>
      </c>
      <c r="T16" s="462">
        <v>0</v>
      </c>
      <c r="U16" s="463">
        <v>0</v>
      </c>
      <c r="V16" s="387">
        <f t="shared" si="1"/>
        <v>0</v>
      </c>
    </row>
    <row r="17" spans="1:22" ht="12.75" customHeight="1" x14ac:dyDescent="0.2">
      <c r="A17" s="634" t="s">
        <v>199</v>
      </c>
      <c r="B17" s="438" t="s">
        <v>37</v>
      </c>
      <c r="C17" s="424">
        <v>0</v>
      </c>
      <c r="D17" s="425">
        <v>0</v>
      </c>
      <c r="E17" s="425">
        <v>0</v>
      </c>
      <c r="F17" s="426">
        <v>0</v>
      </c>
      <c r="G17" s="427">
        <v>0</v>
      </c>
      <c r="H17" s="388">
        <f t="shared" si="2"/>
        <v>0</v>
      </c>
      <c r="I17" s="440">
        <v>0</v>
      </c>
      <c r="J17" s="441">
        <v>0</v>
      </c>
      <c r="K17" s="389">
        <f t="shared" si="3"/>
        <v>0</v>
      </c>
      <c r="L17" s="390">
        <f t="shared" si="4"/>
        <v>0</v>
      </c>
      <c r="M17" s="390">
        <f t="shared" si="5"/>
        <v>0</v>
      </c>
      <c r="N17" s="391">
        <f t="shared" si="6"/>
        <v>0</v>
      </c>
      <c r="O17" s="392"/>
      <c r="P17" s="645" t="str">
        <f>+A17</f>
        <v>(Nombre de J.I. n° 2)</v>
      </c>
      <c r="Q17" s="393" t="str">
        <f t="shared" si="7"/>
        <v>(Nombre de prestación 1)</v>
      </c>
      <c r="R17" s="464">
        <v>0</v>
      </c>
      <c r="S17" s="465">
        <v>0</v>
      </c>
      <c r="T17" s="465">
        <v>0</v>
      </c>
      <c r="U17" s="466">
        <v>0</v>
      </c>
      <c r="V17" s="394">
        <f t="shared" si="1"/>
        <v>0</v>
      </c>
    </row>
    <row r="18" spans="1:22" ht="12.75" customHeight="1" x14ac:dyDescent="0.2">
      <c r="A18" s="635"/>
      <c r="B18" s="439" t="s">
        <v>38</v>
      </c>
      <c r="C18" s="429">
        <v>0</v>
      </c>
      <c r="D18" s="430">
        <v>0</v>
      </c>
      <c r="E18" s="430">
        <v>0</v>
      </c>
      <c r="F18" s="431">
        <v>0</v>
      </c>
      <c r="G18" s="432">
        <v>0</v>
      </c>
      <c r="H18" s="374">
        <f t="shared" si="2"/>
        <v>0</v>
      </c>
      <c r="I18" s="442">
        <v>0</v>
      </c>
      <c r="J18" s="443">
        <v>0</v>
      </c>
      <c r="K18" s="375">
        <f t="shared" si="3"/>
        <v>0</v>
      </c>
      <c r="L18" s="395">
        <f t="shared" si="4"/>
        <v>0</v>
      </c>
      <c r="M18" s="376">
        <f t="shared" si="5"/>
        <v>0</v>
      </c>
      <c r="N18" s="377">
        <f t="shared" si="6"/>
        <v>0</v>
      </c>
      <c r="O18" s="392"/>
      <c r="P18" s="639"/>
      <c r="Q18" s="379" t="str">
        <f t="shared" si="7"/>
        <v>(Nombre de prestación 2)</v>
      </c>
      <c r="R18" s="458">
        <v>0</v>
      </c>
      <c r="S18" s="459">
        <v>0</v>
      </c>
      <c r="T18" s="459">
        <v>0</v>
      </c>
      <c r="U18" s="460">
        <v>0</v>
      </c>
      <c r="V18" s="380">
        <f t="shared" si="1"/>
        <v>0</v>
      </c>
    </row>
    <row r="19" spans="1:22" ht="12.75" customHeight="1" x14ac:dyDescent="0.2">
      <c r="A19" s="635"/>
      <c r="B19" s="428" t="s">
        <v>39</v>
      </c>
      <c r="C19" s="429">
        <v>0</v>
      </c>
      <c r="D19" s="430">
        <v>0</v>
      </c>
      <c r="E19" s="430">
        <v>0</v>
      </c>
      <c r="F19" s="431">
        <v>0</v>
      </c>
      <c r="G19" s="432">
        <v>0</v>
      </c>
      <c r="H19" s="374">
        <f t="shared" si="2"/>
        <v>0</v>
      </c>
      <c r="I19" s="442">
        <v>0</v>
      </c>
      <c r="J19" s="443">
        <v>0</v>
      </c>
      <c r="K19" s="375">
        <f t="shared" si="3"/>
        <v>0</v>
      </c>
      <c r="L19" s="395">
        <f t="shared" si="4"/>
        <v>0</v>
      </c>
      <c r="M19" s="376">
        <f t="shared" si="5"/>
        <v>0</v>
      </c>
      <c r="N19" s="377">
        <f t="shared" si="6"/>
        <v>0</v>
      </c>
      <c r="O19" s="392"/>
      <c r="P19" s="639"/>
      <c r="Q19" s="379" t="str">
        <f t="shared" si="7"/>
        <v>(Nombre de prestación 3)</v>
      </c>
      <c r="R19" s="458">
        <v>0</v>
      </c>
      <c r="S19" s="459">
        <v>0</v>
      </c>
      <c r="T19" s="459">
        <v>0</v>
      </c>
      <c r="U19" s="460">
        <v>0</v>
      </c>
      <c r="V19" s="380">
        <f t="shared" si="1"/>
        <v>0</v>
      </c>
    </row>
    <row r="20" spans="1:22" ht="12.75" customHeight="1" x14ac:dyDescent="0.2">
      <c r="A20" s="635"/>
      <c r="B20" s="428" t="s">
        <v>40</v>
      </c>
      <c r="C20" s="429">
        <v>0</v>
      </c>
      <c r="D20" s="430">
        <v>0</v>
      </c>
      <c r="E20" s="430">
        <v>0</v>
      </c>
      <c r="F20" s="431">
        <v>0</v>
      </c>
      <c r="G20" s="432">
        <v>0</v>
      </c>
      <c r="H20" s="374">
        <f t="shared" si="2"/>
        <v>0</v>
      </c>
      <c r="I20" s="442">
        <v>0</v>
      </c>
      <c r="J20" s="443">
        <v>0</v>
      </c>
      <c r="K20" s="375">
        <f t="shared" si="3"/>
        <v>0</v>
      </c>
      <c r="L20" s="395">
        <f t="shared" si="4"/>
        <v>0</v>
      </c>
      <c r="M20" s="376">
        <f t="shared" si="5"/>
        <v>0</v>
      </c>
      <c r="N20" s="377">
        <f t="shared" si="6"/>
        <v>0</v>
      </c>
      <c r="O20" s="392"/>
      <c r="P20" s="639"/>
      <c r="Q20" s="379" t="str">
        <f t="shared" si="7"/>
        <v>(Nombre de prestación 4)</v>
      </c>
      <c r="R20" s="458">
        <v>0</v>
      </c>
      <c r="S20" s="459">
        <v>0</v>
      </c>
      <c r="T20" s="459">
        <v>0</v>
      </c>
      <c r="U20" s="460">
        <v>0</v>
      </c>
      <c r="V20" s="380">
        <f t="shared" si="1"/>
        <v>0</v>
      </c>
    </row>
    <row r="21" spans="1:22" ht="12.75" customHeight="1" thickBot="1" x14ac:dyDescent="0.25">
      <c r="A21" s="636"/>
      <c r="B21" s="433" t="s">
        <v>41</v>
      </c>
      <c r="C21" s="434">
        <v>0</v>
      </c>
      <c r="D21" s="435">
        <v>0</v>
      </c>
      <c r="E21" s="435">
        <v>0</v>
      </c>
      <c r="F21" s="436">
        <v>0</v>
      </c>
      <c r="G21" s="437">
        <v>0</v>
      </c>
      <c r="H21" s="396">
        <f t="shared" si="2"/>
        <v>0</v>
      </c>
      <c r="I21" s="444">
        <v>0</v>
      </c>
      <c r="J21" s="445">
        <v>0</v>
      </c>
      <c r="K21" s="397">
        <f t="shared" si="3"/>
        <v>0</v>
      </c>
      <c r="L21" s="398">
        <f t="shared" si="4"/>
        <v>0</v>
      </c>
      <c r="M21" s="399">
        <f t="shared" si="5"/>
        <v>0</v>
      </c>
      <c r="N21" s="400">
        <f t="shared" si="6"/>
        <v>0</v>
      </c>
      <c r="O21" s="401"/>
      <c r="P21" s="640"/>
      <c r="Q21" s="386" t="str">
        <f t="shared" si="7"/>
        <v>(Nombre de prestación 5)</v>
      </c>
      <c r="R21" s="467">
        <v>0</v>
      </c>
      <c r="S21" s="468">
        <v>0</v>
      </c>
      <c r="T21" s="468">
        <v>0</v>
      </c>
      <c r="U21" s="469">
        <v>0</v>
      </c>
      <c r="V21" s="387">
        <f t="shared" si="1"/>
        <v>0</v>
      </c>
    </row>
    <row r="22" spans="1:22" ht="12.75" customHeight="1" x14ac:dyDescent="0.2">
      <c r="A22" s="634" t="s">
        <v>200</v>
      </c>
      <c r="B22" s="423" t="s">
        <v>37</v>
      </c>
      <c r="C22" s="424">
        <v>0</v>
      </c>
      <c r="D22" s="425">
        <v>0</v>
      </c>
      <c r="E22" s="425">
        <v>0</v>
      </c>
      <c r="F22" s="426">
        <v>0</v>
      </c>
      <c r="G22" s="427">
        <v>0</v>
      </c>
      <c r="H22" s="402">
        <f t="shared" si="2"/>
        <v>0</v>
      </c>
      <c r="I22" s="440">
        <v>0</v>
      </c>
      <c r="J22" s="441">
        <v>0</v>
      </c>
      <c r="K22" s="403">
        <f t="shared" si="3"/>
        <v>0</v>
      </c>
      <c r="L22" s="404">
        <f t="shared" si="4"/>
        <v>0</v>
      </c>
      <c r="M22" s="405">
        <f t="shared" si="5"/>
        <v>0</v>
      </c>
      <c r="N22" s="406">
        <f t="shared" si="6"/>
        <v>0</v>
      </c>
      <c r="P22" s="645" t="str">
        <f>+A22</f>
        <v>(Nombre de J.I. n° 3)</v>
      </c>
      <c r="Q22" s="393" t="str">
        <f t="shared" si="7"/>
        <v>(Nombre de prestación 1)</v>
      </c>
      <c r="R22" s="455">
        <v>0</v>
      </c>
      <c r="S22" s="456">
        <v>0</v>
      </c>
      <c r="T22" s="456">
        <v>0</v>
      </c>
      <c r="U22" s="457">
        <v>0</v>
      </c>
      <c r="V22" s="394">
        <f t="shared" si="1"/>
        <v>0</v>
      </c>
    </row>
    <row r="23" spans="1:22" ht="12.75" customHeight="1" x14ac:dyDescent="0.2">
      <c r="A23" s="635"/>
      <c r="B23" s="428" t="s">
        <v>38</v>
      </c>
      <c r="C23" s="429">
        <v>0</v>
      </c>
      <c r="D23" s="430">
        <v>0</v>
      </c>
      <c r="E23" s="430">
        <v>0</v>
      </c>
      <c r="F23" s="431">
        <v>0</v>
      </c>
      <c r="G23" s="432">
        <v>0</v>
      </c>
      <c r="H23" s="374">
        <f t="shared" si="2"/>
        <v>0</v>
      </c>
      <c r="I23" s="442">
        <v>0</v>
      </c>
      <c r="J23" s="443">
        <v>0</v>
      </c>
      <c r="K23" s="375">
        <f t="shared" si="3"/>
        <v>0</v>
      </c>
      <c r="L23" s="376">
        <f t="shared" si="4"/>
        <v>0</v>
      </c>
      <c r="M23" s="376">
        <f t="shared" si="5"/>
        <v>0</v>
      </c>
      <c r="N23" s="377">
        <f t="shared" si="6"/>
        <v>0</v>
      </c>
      <c r="P23" s="639"/>
      <c r="Q23" s="379" t="str">
        <f t="shared" si="7"/>
        <v>(Nombre de prestación 2)</v>
      </c>
      <c r="R23" s="458">
        <v>0</v>
      </c>
      <c r="S23" s="459">
        <v>0</v>
      </c>
      <c r="T23" s="459">
        <v>0</v>
      </c>
      <c r="U23" s="460">
        <v>0</v>
      </c>
      <c r="V23" s="380">
        <f t="shared" si="1"/>
        <v>0</v>
      </c>
    </row>
    <row r="24" spans="1:22" ht="12.75" customHeight="1" x14ac:dyDescent="0.2">
      <c r="A24" s="635"/>
      <c r="B24" s="428" t="s">
        <v>39</v>
      </c>
      <c r="C24" s="429">
        <v>0</v>
      </c>
      <c r="D24" s="430">
        <v>0</v>
      </c>
      <c r="E24" s="430">
        <v>0</v>
      </c>
      <c r="F24" s="431">
        <v>0</v>
      </c>
      <c r="G24" s="432">
        <v>0</v>
      </c>
      <c r="H24" s="374">
        <f t="shared" si="2"/>
        <v>0</v>
      </c>
      <c r="I24" s="442">
        <v>0</v>
      </c>
      <c r="J24" s="443">
        <v>0</v>
      </c>
      <c r="K24" s="375">
        <f t="shared" si="3"/>
        <v>0</v>
      </c>
      <c r="L24" s="376">
        <f t="shared" si="4"/>
        <v>0</v>
      </c>
      <c r="M24" s="376">
        <f t="shared" si="5"/>
        <v>0</v>
      </c>
      <c r="N24" s="377">
        <f t="shared" si="6"/>
        <v>0</v>
      </c>
      <c r="P24" s="639"/>
      <c r="Q24" s="379" t="str">
        <f t="shared" si="7"/>
        <v>(Nombre de prestación 3)</v>
      </c>
      <c r="R24" s="458">
        <v>0</v>
      </c>
      <c r="S24" s="459">
        <v>0</v>
      </c>
      <c r="T24" s="459">
        <v>0</v>
      </c>
      <c r="U24" s="460">
        <v>0</v>
      </c>
      <c r="V24" s="380">
        <f t="shared" si="1"/>
        <v>0</v>
      </c>
    </row>
    <row r="25" spans="1:22" ht="12.75" customHeight="1" x14ac:dyDescent="0.2">
      <c r="A25" s="635"/>
      <c r="B25" s="428" t="s">
        <v>40</v>
      </c>
      <c r="C25" s="429">
        <v>0</v>
      </c>
      <c r="D25" s="430">
        <v>0</v>
      </c>
      <c r="E25" s="430">
        <v>0</v>
      </c>
      <c r="F25" s="431">
        <v>0</v>
      </c>
      <c r="G25" s="432">
        <v>0</v>
      </c>
      <c r="H25" s="374">
        <f t="shared" si="2"/>
        <v>0</v>
      </c>
      <c r="I25" s="442">
        <v>0</v>
      </c>
      <c r="J25" s="443">
        <v>0</v>
      </c>
      <c r="K25" s="375">
        <f t="shared" si="3"/>
        <v>0</v>
      </c>
      <c r="L25" s="376">
        <f t="shared" si="4"/>
        <v>0</v>
      </c>
      <c r="M25" s="376">
        <f t="shared" si="5"/>
        <v>0</v>
      </c>
      <c r="N25" s="377">
        <f t="shared" si="6"/>
        <v>0</v>
      </c>
      <c r="P25" s="639"/>
      <c r="Q25" s="379" t="str">
        <f t="shared" si="7"/>
        <v>(Nombre de prestación 4)</v>
      </c>
      <c r="R25" s="458">
        <v>0</v>
      </c>
      <c r="S25" s="459">
        <v>0</v>
      </c>
      <c r="T25" s="459">
        <v>0</v>
      </c>
      <c r="U25" s="460">
        <v>0</v>
      </c>
      <c r="V25" s="380">
        <f t="shared" si="1"/>
        <v>0</v>
      </c>
    </row>
    <row r="26" spans="1:22" ht="12.75" customHeight="1" thickBot="1" x14ac:dyDescent="0.25">
      <c r="A26" s="636"/>
      <c r="B26" s="433" t="s">
        <v>41</v>
      </c>
      <c r="C26" s="434">
        <v>0</v>
      </c>
      <c r="D26" s="435">
        <v>0</v>
      </c>
      <c r="E26" s="435">
        <v>0</v>
      </c>
      <c r="F26" s="436">
        <v>0</v>
      </c>
      <c r="G26" s="437">
        <v>0</v>
      </c>
      <c r="H26" s="381">
        <f t="shared" si="2"/>
        <v>0</v>
      </c>
      <c r="I26" s="444">
        <v>0</v>
      </c>
      <c r="J26" s="445">
        <v>0</v>
      </c>
      <c r="K26" s="382">
        <f t="shared" si="3"/>
        <v>0</v>
      </c>
      <c r="L26" s="383">
        <f t="shared" si="4"/>
        <v>0</v>
      </c>
      <c r="M26" s="384">
        <f t="shared" si="5"/>
        <v>0</v>
      </c>
      <c r="N26" s="385">
        <f t="shared" si="6"/>
        <v>0</v>
      </c>
      <c r="P26" s="640"/>
      <c r="Q26" s="386" t="str">
        <f t="shared" si="7"/>
        <v>(Nombre de prestación 5)</v>
      </c>
      <c r="R26" s="461">
        <v>0</v>
      </c>
      <c r="S26" s="462">
        <v>0</v>
      </c>
      <c r="T26" s="462">
        <v>0</v>
      </c>
      <c r="U26" s="463">
        <v>0</v>
      </c>
      <c r="V26" s="387">
        <f t="shared" si="1"/>
        <v>0</v>
      </c>
    </row>
    <row r="27" spans="1:22" ht="12.75" customHeight="1" x14ac:dyDescent="0.2">
      <c r="A27" s="634" t="s">
        <v>201</v>
      </c>
      <c r="B27" s="423" t="s">
        <v>37</v>
      </c>
      <c r="C27" s="424">
        <v>0</v>
      </c>
      <c r="D27" s="425">
        <v>0</v>
      </c>
      <c r="E27" s="425">
        <v>0</v>
      </c>
      <c r="F27" s="426">
        <v>0</v>
      </c>
      <c r="G27" s="427">
        <v>0</v>
      </c>
      <c r="H27" s="388">
        <f t="shared" si="2"/>
        <v>0</v>
      </c>
      <c r="I27" s="440">
        <v>0</v>
      </c>
      <c r="J27" s="441">
        <v>0</v>
      </c>
      <c r="K27" s="389">
        <f t="shared" si="3"/>
        <v>0</v>
      </c>
      <c r="L27" s="390">
        <f t="shared" si="4"/>
        <v>0</v>
      </c>
      <c r="M27" s="390">
        <f t="shared" si="5"/>
        <v>0</v>
      </c>
      <c r="N27" s="391">
        <f t="shared" si="6"/>
        <v>0</v>
      </c>
      <c r="P27" s="645" t="str">
        <f>+A27</f>
        <v>(Nombre de J.I. n° 4)</v>
      </c>
      <c r="Q27" s="393" t="str">
        <f t="shared" si="7"/>
        <v>(Nombre de prestación 1)</v>
      </c>
      <c r="R27" s="464">
        <v>0</v>
      </c>
      <c r="S27" s="465">
        <v>0</v>
      </c>
      <c r="T27" s="465">
        <v>0</v>
      </c>
      <c r="U27" s="466">
        <v>0</v>
      </c>
      <c r="V27" s="394">
        <f t="shared" si="1"/>
        <v>0</v>
      </c>
    </row>
    <row r="28" spans="1:22" ht="12.75" customHeight="1" x14ac:dyDescent="0.2">
      <c r="A28" s="635"/>
      <c r="B28" s="428" t="s">
        <v>38</v>
      </c>
      <c r="C28" s="429">
        <v>0</v>
      </c>
      <c r="D28" s="430">
        <v>0</v>
      </c>
      <c r="E28" s="430">
        <v>0</v>
      </c>
      <c r="F28" s="431">
        <v>0</v>
      </c>
      <c r="G28" s="432">
        <v>0</v>
      </c>
      <c r="H28" s="374">
        <f t="shared" si="2"/>
        <v>0</v>
      </c>
      <c r="I28" s="442">
        <v>0</v>
      </c>
      <c r="J28" s="443">
        <v>0</v>
      </c>
      <c r="K28" s="375">
        <f t="shared" si="3"/>
        <v>0</v>
      </c>
      <c r="L28" s="395">
        <f t="shared" si="4"/>
        <v>0</v>
      </c>
      <c r="M28" s="376">
        <f t="shared" si="5"/>
        <v>0</v>
      </c>
      <c r="N28" s="377">
        <f t="shared" si="6"/>
        <v>0</v>
      </c>
      <c r="P28" s="639"/>
      <c r="Q28" s="379" t="str">
        <f t="shared" si="7"/>
        <v>(Nombre de prestación 2)</v>
      </c>
      <c r="R28" s="458">
        <v>0</v>
      </c>
      <c r="S28" s="459">
        <v>0</v>
      </c>
      <c r="T28" s="459">
        <v>0</v>
      </c>
      <c r="U28" s="460">
        <v>0</v>
      </c>
      <c r="V28" s="380">
        <f t="shared" si="1"/>
        <v>0</v>
      </c>
    </row>
    <row r="29" spans="1:22" ht="12.75" customHeight="1" x14ac:dyDescent="0.2">
      <c r="A29" s="635"/>
      <c r="B29" s="428" t="s">
        <v>39</v>
      </c>
      <c r="C29" s="429">
        <v>0</v>
      </c>
      <c r="D29" s="430">
        <v>0</v>
      </c>
      <c r="E29" s="430">
        <v>0</v>
      </c>
      <c r="F29" s="431">
        <v>0</v>
      </c>
      <c r="G29" s="432">
        <v>0</v>
      </c>
      <c r="H29" s="374">
        <f t="shared" si="2"/>
        <v>0</v>
      </c>
      <c r="I29" s="442">
        <v>0</v>
      </c>
      <c r="J29" s="443">
        <v>0</v>
      </c>
      <c r="K29" s="375">
        <f t="shared" si="3"/>
        <v>0</v>
      </c>
      <c r="L29" s="395">
        <f t="shared" si="4"/>
        <v>0</v>
      </c>
      <c r="M29" s="376">
        <f t="shared" si="5"/>
        <v>0</v>
      </c>
      <c r="N29" s="377">
        <f t="shared" si="6"/>
        <v>0</v>
      </c>
      <c r="P29" s="639"/>
      <c r="Q29" s="379" t="str">
        <f t="shared" si="7"/>
        <v>(Nombre de prestación 3)</v>
      </c>
      <c r="R29" s="458">
        <v>0</v>
      </c>
      <c r="S29" s="459">
        <v>0</v>
      </c>
      <c r="T29" s="459">
        <v>0</v>
      </c>
      <c r="U29" s="460">
        <v>0</v>
      </c>
      <c r="V29" s="380">
        <f t="shared" si="1"/>
        <v>0</v>
      </c>
    </row>
    <row r="30" spans="1:22" ht="12.75" customHeight="1" x14ac:dyDescent="0.2">
      <c r="A30" s="635"/>
      <c r="B30" s="428" t="s">
        <v>40</v>
      </c>
      <c r="C30" s="429">
        <v>0</v>
      </c>
      <c r="D30" s="430">
        <v>0</v>
      </c>
      <c r="E30" s="430">
        <v>0</v>
      </c>
      <c r="F30" s="431">
        <v>0</v>
      </c>
      <c r="G30" s="432">
        <v>0</v>
      </c>
      <c r="H30" s="374">
        <f t="shared" si="2"/>
        <v>0</v>
      </c>
      <c r="I30" s="442">
        <v>0</v>
      </c>
      <c r="J30" s="443">
        <v>0</v>
      </c>
      <c r="K30" s="375">
        <f t="shared" si="3"/>
        <v>0</v>
      </c>
      <c r="L30" s="395">
        <f t="shared" si="4"/>
        <v>0</v>
      </c>
      <c r="M30" s="376">
        <f t="shared" si="5"/>
        <v>0</v>
      </c>
      <c r="N30" s="377">
        <f t="shared" si="6"/>
        <v>0</v>
      </c>
      <c r="P30" s="639"/>
      <c r="Q30" s="379" t="str">
        <f t="shared" si="7"/>
        <v>(Nombre de prestación 4)</v>
      </c>
      <c r="R30" s="458">
        <v>0</v>
      </c>
      <c r="S30" s="459">
        <v>0</v>
      </c>
      <c r="T30" s="459">
        <v>0</v>
      </c>
      <c r="U30" s="460">
        <v>0</v>
      </c>
      <c r="V30" s="380">
        <f t="shared" si="1"/>
        <v>0</v>
      </c>
    </row>
    <row r="31" spans="1:22" ht="12.75" customHeight="1" thickBot="1" x14ac:dyDescent="0.25">
      <c r="A31" s="636"/>
      <c r="B31" s="433" t="s">
        <v>41</v>
      </c>
      <c r="C31" s="434">
        <v>0</v>
      </c>
      <c r="D31" s="435">
        <v>0</v>
      </c>
      <c r="E31" s="435">
        <v>0</v>
      </c>
      <c r="F31" s="436">
        <v>0</v>
      </c>
      <c r="G31" s="437">
        <v>0</v>
      </c>
      <c r="H31" s="396">
        <f t="shared" si="2"/>
        <v>0</v>
      </c>
      <c r="I31" s="444">
        <v>0</v>
      </c>
      <c r="J31" s="445">
        <v>0</v>
      </c>
      <c r="K31" s="397">
        <f t="shared" si="3"/>
        <v>0</v>
      </c>
      <c r="L31" s="398">
        <f t="shared" si="4"/>
        <v>0</v>
      </c>
      <c r="M31" s="399">
        <f t="shared" si="5"/>
        <v>0</v>
      </c>
      <c r="N31" s="400">
        <f t="shared" si="6"/>
        <v>0</v>
      </c>
      <c r="P31" s="640"/>
      <c r="Q31" s="386" t="str">
        <f t="shared" si="7"/>
        <v>(Nombre de prestación 5)</v>
      </c>
      <c r="R31" s="467">
        <v>0</v>
      </c>
      <c r="S31" s="468">
        <v>0</v>
      </c>
      <c r="T31" s="468">
        <v>0</v>
      </c>
      <c r="U31" s="469">
        <v>0</v>
      </c>
      <c r="V31" s="387">
        <f t="shared" si="1"/>
        <v>0</v>
      </c>
    </row>
    <row r="32" spans="1:22" ht="12.75" customHeight="1" x14ac:dyDescent="0.2">
      <c r="A32" s="634" t="s">
        <v>202</v>
      </c>
      <c r="B32" s="423" t="s">
        <v>37</v>
      </c>
      <c r="C32" s="424">
        <v>0</v>
      </c>
      <c r="D32" s="425">
        <v>0</v>
      </c>
      <c r="E32" s="425">
        <v>0</v>
      </c>
      <c r="F32" s="426">
        <v>0</v>
      </c>
      <c r="G32" s="427">
        <v>0</v>
      </c>
      <c r="H32" s="402">
        <f t="shared" si="2"/>
        <v>0</v>
      </c>
      <c r="I32" s="440">
        <v>0</v>
      </c>
      <c r="J32" s="441">
        <v>0</v>
      </c>
      <c r="K32" s="403">
        <f t="shared" si="3"/>
        <v>0</v>
      </c>
      <c r="L32" s="404">
        <f t="shared" si="4"/>
        <v>0</v>
      </c>
      <c r="M32" s="405">
        <f t="shared" si="5"/>
        <v>0</v>
      </c>
      <c r="N32" s="406">
        <f t="shared" si="6"/>
        <v>0</v>
      </c>
      <c r="P32" s="645" t="str">
        <f>+A32</f>
        <v>(Nombre de J.I. n° 5)</v>
      </c>
      <c r="Q32" s="393" t="str">
        <f t="shared" si="7"/>
        <v>(Nombre de prestación 1)</v>
      </c>
      <c r="R32" s="455">
        <v>0</v>
      </c>
      <c r="S32" s="456">
        <v>0</v>
      </c>
      <c r="T32" s="456">
        <v>0</v>
      </c>
      <c r="U32" s="457">
        <v>0</v>
      </c>
      <c r="V32" s="394">
        <f t="shared" si="1"/>
        <v>0</v>
      </c>
    </row>
    <row r="33" spans="1:22" ht="12.75" customHeight="1" x14ac:dyDescent="0.2">
      <c r="A33" s="635"/>
      <c r="B33" s="428" t="s">
        <v>38</v>
      </c>
      <c r="C33" s="429">
        <v>0</v>
      </c>
      <c r="D33" s="430">
        <v>0</v>
      </c>
      <c r="E33" s="430">
        <v>0</v>
      </c>
      <c r="F33" s="431">
        <v>0</v>
      </c>
      <c r="G33" s="432">
        <v>0</v>
      </c>
      <c r="H33" s="374">
        <f t="shared" si="2"/>
        <v>0</v>
      </c>
      <c r="I33" s="442">
        <v>0</v>
      </c>
      <c r="J33" s="443">
        <v>0</v>
      </c>
      <c r="K33" s="375">
        <f t="shared" si="3"/>
        <v>0</v>
      </c>
      <c r="L33" s="376">
        <f t="shared" si="4"/>
        <v>0</v>
      </c>
      <c r="M33" s="376">
        <f t="shared" si="5"/>
        <v>0</v>
      </c>
      <c r="N33" s="377">
        <f t="shared" si="6"/>
        <v>0</v>
      </c>
      <c r="P33" s="639"/>
      <c r="Q33" s="379" t="str">
        <f t="shared" si="7"/>
        <v>(Nombre de prestación 2)</v>
      </c>
      <c r="R33" s="458">
        <v>0</v>
      </c>
      <c r="S33" s="459">
        <v>0</v>
      </c>
      <c r="T33" s="459">
        <v>0</v>
      </c>
      <c r="U33" s="460">
        <v>0</v>
      </c>
      <c r="V33" s="380">
        <f t="shared" si="1"/>
        <v>0</v>
      </c>
    </row>
    <row r="34" spans="1:22" ht="12.75" customHeight="1" x14ac:dyDescent="0.2">
      <c r="A34" s="635"/>
      <c r="B34" s="428" t="s">
        <v>39</v>
      </c>
      <c r="C34" s="429">
        <v>0</v>
      </c>
      <c r="D34" s="430">
        <v>0</v>
      </c>
      <c r="E34" s="430">
        <v>0</v>
      </c>
      <c r="F34" s="431">
        <v>0</v>
      </c>
      <c r="G34" s="432">
        <v>0</v>
      </c>
      <c r="H34" s="374">
        <f t="shared" si="2"/>
        <v>0</v>
      </c>
      <c r="I34" s="442">
        <v>0</v>
      </c>
      <c r="J34" s="443">
        <v>0</v>
      </c>
      <c r="K34" s="375">
        <f t="shared" si="3"/>
        <v>0</v>
      </c>
      <c r="L34" s="376">
        <f t="shared" si="4"/>
        <v>0</v>
      </c>
      <c r="M34" s="376">
        <f t="shared" si="5"/>
        <v>0</v>
      </c>
      <c r="N34" s="377">
        <f t="shared" si="6"/>
        <v>0</v>
      </c>
      <c r="P34" s="639"/>
      <c r="Q34" s="379" t="str">
        <f t="shared" si="7"/>
        <v>(Nombre de prestación 3)</v>
      </c>
      <c r="R34" s="458">
        <v>0</v>
      </c>
      <c r="S34" s="459">
        <v>0</v>
      </c>
      <c r="T34" s="459">
        <v>0</v>
      </c>
      <c r="U34" s="460">
        <v>0</v>
      </c>
      <c r="V34" s="380">
        <f t="shared" si="1"/>
        <v>0</v>
      </c>
    </row>
    <row r="35" spans="1:22" ht="12.75" customHeight="1" x14ac:dyDescent="0.2">
      <c r="A35" s="635"/>
      <c r="B35" s="428" t="s">
        <v>40</v>
      </c>
      <c r="C35" s="429">
        <v>0</v>
      </c>
      <c r="D35" s="430">
        <v>0</v>
      </c>
      <c r="E35" s="430">
        <v>0</v>
      </c>
      <c r="F35" s="431">
        <v>0</v>
      </c>
      <c r="G35" s="432">
        <v>0</v>
      </c>
      <c r="H35" s="374">
        <f t="shared" si="2"/>
        <v>0</v>
      </c>
      <c r="I35" s="442">
        <v>0</v>
      </c>
      <c r="J35" s="443">
        <v>0</v>
      </c>
      <c r="K35" s="375">
        <f t="shared" si="3"/>
        <v>0</v>
      </c>
      <c r="L35" s="376">
        <f t="shared" si="4"/>
        <v>0</v>
      </c>
      <c r="M35" s="376">
        <f t="shared" si="5"/>
        <v>0</v>
      </c>
      <c r="N35" s="377">
        <f t="shared" si="6"/>
        <v>0</v>
      </c>
      <c r="P35" s="639"/>
      <c r="Q35" s="379" t="str">
        <f t="shared" si="7"/>
        <v>(Nombre de prestación 4)</v>
      </c>
      <c r="R35" s="458">
        <v>0</v>
      </c>
      <c r="S35" s="459">
        <v>0</v>
      </c>
      <c r="T35" s="459">
        <v>0</v>
      </c>
      <c r="U35" s="460">
        <v>0</v>
      </c>
      <c r="V35" s="380">
        <f t="shared" si="1"/>
        <v>0</v>
      </c>
    </row>
    <row r="36" spans="1:22" ht="13.5" customHeight="1" thickBot="1" x14ac:dyDescent="0.25">
      <c r="A36" s="636"/>
      <c r="B36" s="433" t="s">
        <v>41</v>
      </c>
      <c r="C36" s="434">
        <v>0</v>
      </c>
      <c r="D36" s="435">
        <v>0</v>
      </c>
      <c r="E36" s="435">
        <v>0</v>
      </c>
      <c r="F36" s="436">
        <v>0</v>
      </c>
      <c r="G36" s="437">
        <v>0</v>
      </c>
      <c r="H36" s="381">
        <f t="shared" si="2"/>
        <v>0</v>
      </c>
      <c r="I36" s="444">
        <v>0</v>
      </c>
      <c r="J36" s="445">
        <v>0</v>
      </c>
      <c r="K36" s="382">
        <f t="shared" si="3"/>
        <v>0</v>
      </c>
      <c r="L36" s="383">
        <f t="shared" si="4"/>
        <v>0</v>
      </c>
      <c r="M36" s="384">
        <f t="shared" si="5"/>
        <v>0</v>
      </c>
      <c r="N36" s="385">
        <f t="shared" si="6"/>
        <v>0</v>
      </c>
      <c r="P36" s="640"/>
      <c r="Q36" s="386" t="str">
        <f t="shared" si="7"/>
        <v>(Nombre de prestación 5)</v>
      </c>
      <c r="R36" s="461">
        <v>0</v>
      </c>
      <c r="S36" s="462">
        <v>0</v>
      </c>
      <c r="T36" s="462">
        <v>0</v>
      </c>
      <c r="U36" s="463">
        <v>0</v>
      </c>
      <c r="V36" s="387">
        <f t="shared" si="1"/>
        <v>0</v>
      </c>
    </row>
    <row r="37" spans="1:22" x14ac:dyDescent="0.2">
      <c r="A37" s="634" t="s">
        <v>203</v>
      </c>
      <c r="B37" s="423" t="s">
        <v>37</v>
      </c>
      <c r="C37" s="424">
        <v>0</v>
      </c>
      <c r="D37" s="425">
        <v>0</v>
      </c>
      <c r="E37" s="425">
        <v>0</v>
      </c>
      <c r="F37" s="426">
        <v>0</v>
      </c>
      <c r="G37" s="427">
        <v>0</v>
      </c>
      <c r="H37" s="388">
        <f t="shared" si="2"/>
        <v>0</v>
      </c>
      <c r="I37" s="440">
        <v>0</v>
      </c>
      <c r="J37" s="441">
        <v>0</v>
      </c>
      <c r="K37" s="389">
        <f t="shared" si="3"/>
        <v>0</v>
      </c>
      <c r="L37" s="390">
        <f t="shared" si="4"/>
        <v>0</v>
      </c>
      <c r="M37" s="390">
        <f t="shared" si="5"/>
        <v>0</v>
      </c>
      <c r="N37" s="391">
        <f t="shared" si="6"/>
        <v>0</v>
      </c>
      <c r="O37" s="378"/>
      <c r="P37" s="645" t="str">
        <f>+A37</f>
        <v>(Nombre de J.I. n° 6)</v>
      </c>
      <c r="Q37" s="393" t="str">
        <f t="shared" si="7"/>
        <v>(Nombre de prestación 1)</v>
      </c>
      <c r="R37" s="464">
        <v>0</v>
      </c>
      <c r="S37" s="465">
        <v>0</v>
      </c>
      <c r="T37" s="465">
        <v>0</v>
      </c>
      <c r="U37" s="466">
        <v>0</v>
      </c>
      <c r="V37" s="394">
        <f t="shared" si="1"/>
        <v>0</v>
      </c>
    </row>
    <row r="38" spans="1:22" x14ac:dyDescent="0.2">
      <c r="A38" s="635"/>
      <c r="B38" s="428" t="s">
        <v>38</v>
      </c>
      <c r="C38" s="429">
        <v>0</v>
      </c>
      <c r="D38" s="430">
        <v>0</v>
      </c>
      <c r="E38" s="430">
        <v>0</v>
      </c>
      <c r="F38" s="431">
        <v>0</v>
      </c>
      <c r="G38" s="432">
        <v>0</v>
      </c>
      <c r="H38" s="374">
        <f t="shared" si="2"/>
        <v>0</v>
      </c>
      <c r="I38" s="442">
        <v>0</v>
      </c>
      <c r="J38" s="443">
        <v>0</v>
      </c>
      <c r="K38" s="375">
        <f t="shared" si="3"/>
        <v>0</v>
      </c>
      <c r="L38" s="395">
        <f t="shared" si="4"/>
        <v>0</v>
      </c>
      <c r="M38" s="376">
        <f t="shared" si="5"/>
        <v>0</v>
      </c>
      <c r="N38" s="377">
        <f t="shared" si="6"/>
        <v>0</v>
      </c>
      <c r="P38" s="639"/>
      <c r="Q38" s="379" t="str">
        <f t="shared" si="7"/>
        <v>(Nombre de prestación 2)</v>
      </c>
      <c r="R38" s="458">
        <v>0</v>
      </c>
      <c r="S38" s="459">
        <v>0</v>
      </c>
      <c r="T38" s="459">
        <v>0</v>
      </c>
      <c r="U38" s="460">
        <v>0</v>
      </c>
      <c r="V38" s="380">
        <f t="shared" si="1"/>
        <v>0</v>
      </c>
    </row>
    <row r="39" spans="1:22" x14ac:dyDescent="0.2">
      <c r="A39" s="635"/>
      <c r="B39" s="428" t="s">
        <v>39</v>
      </c>
      <c r="C39" s="429">
        <v>0</v>
      </c>
      <c r="D39" s="430">
        <v>0</v>
      </c>
      <c r="E39" s="430">
        <v>0</v>
      </c>
      <c r="F39" s="431">
        <v>0</v>
      </c>
      <c r="G39" s="432">
        <v>0</v>
      </c>
      <c r="H39" s="374">
        <f t="shared" si="2"/>
        <v>0</v>
      </c>
      <c r="I39" s="442">
        <v>0</v>
      </c>
      <c r="J39" s="443">
        <v>0</v>
      </c>
      <c r="K39" s="375">
        <f t="shared" si="3"/>
        <v>0</v>
      </c>
      <c r="L39" s="395">
        <f t="shared" si="4"/>
        <v>0</v>
      </c>
      <c r="M39" s="376">
        <f t="shared" si="5"/>
        <v>0</v>
      </c>
      <c r="N39" s="377">
        <f t="shared" si="6"/>
        <v>0</v>
      </c>
      <c r="P39" s="639"/>
      <c r="Q39" s="379" t="str">
        <f t="shared" si="7"/>
        <v>(Nombre de prestación 3)</v>
      </c>
      <c r="R39" s="458">
        <v>0</v>
      </c>
      <c r="S39" s="459">
        <v>0</v>
      </c>
      <c r="T39" s="459">
        <v>0</v>
      </c>
      <c r="U39" s="460">
        <v>0</v>
      </c>
      <c r="V39" s="380">
        <f t="shared" si="1"/>
        <v>0</v>
      </c>
    </row>
    <row r="40" spans="1:22" x14ac:dyDescent="0.2">
      <c r="A40" s="635"/>
      <c r="B40" s="428" t="s">
        <v>40</v>
      </c>
      <c r="C40" s="429">
        <v>0</v>
      </c>
      <c r="D40" s="430">
        <v>0</v>
      </c>
      <c r="E40" s="430">
        <v>0</v>
      </c>
      <c r="F40" s="431">
        <v>0</v>
      </c>
      <c r="G40" s="432">
        <v>0</v>
      </c>
      <c r="H40" s="374">
        <f t="shared" si="2"/>
        <v>0</v>
      </c>
      <c r="I40" s="442">
        <v>0</v>
      </c>
      <c r="J40" s="443">
        <v>0</v>
      </c>
      <c r="K40" s="375">
        <f t="shared" si="3"/>
        <v>0</v>
      </c>
      <c r="L40" s="395">
        <f t="shared" si="4"/>
        <v>0</v>
      </c>
      <c r="M40" s="376">
        <f t="shared" si="5"/>
        <v>0</v>
      </c>
      <c r="N40" s="377">
        <f t="shared" si="6"/>
        <v>0</v>
      </c>
      <c r="P40" s="639"/>
      <c r="Q40" s="379" t="str">
        <f t="shared" si="7"/>
        <v>(Nombre de prestación 4)</v>
      </c>
      <c r="R40" s="458">
        <v>0</v>
      </c>
      <c r="S40" s="459">
        <v>0</v>
      </c>
      <c r="T40" s="459">
        <v>0</v>
      </c>
      <c r="U40" s="460">
        <v>0</v>
      </c>
      <c r="V40" s="380">
        <f t="shared" si="1"/>
        <v>0</v>
      </c>
    </row>
    <row r="41" spans="1:22" ht="13.5" thickBot="1" x14ac:dyDescent="0.25">
      <c r="A41" s="636"/>
      <c r="B41" s="433" t="s">
        <v>41</v>
      </c>
      <c r="C41" s="434">
        <v>0</v>
      </c>
      <c r="D41" s="435">
        <v>0</v>
      </c>
      <c r="E41" s="435">
        <v>0</v>
      </c>
      <c r="F41" s="436">
        <v>0</v>
      </c>
      <c r="G41" s="437">
        <v>0</v>
      </c>
      <c r="H41" s="396">
        <f t="shared" si="2"/>
        <v>0</v>
      </c>
      <c r="I41" s="444">
        <v>0</v>
      </c>
      <c r="J41" s="445">
        <v>0</v>
      </c>
      <c r="K41" s="397">
        <f t="shared" si="3"/>
        <v>0</v>
      </c>
      <c r="L41" s="398">
        <f t="shared" si="4"/>
        <v>0</v>
      </c>
      <c r="M41" s="399">
        <f t="shared" si="5"/>
        <v>0</v>
      </c>
      <c r="N41" s="400">
        <f t="shared" si="6"/>
        <v>0</v>
      </c>
      <c r="P41" s="640"/>
      <c r="Q41" s="386" t="str">
        <f t="shared" si="7"/>
        <v>(Nombre de prestación 5)</v>
      </c>
      <c r="R41" s="467">
        <v>0</v>
      </c>
      <c r="S41" s="468">
        <v>0</v>
      </c>
      <c r="T41" s="468">
        <v>0</v>
      </c>
      <c r="U41" s="469">
        <v>0</v>
      </c>
      <c r="V41" s="387">
        <f t="shared" si="1"/>
        <v>0</v>
      </c>
    </row>
    <row r="42" spans="1:22" ht="15.75" customHeight="1" thickBot="1" x14ac:dyDescent="0.25">
      <c r="A42" s="620" t="s">
        <v>195</v>
      </c>
      <c r="B42" s="615" t="s">
        <v>6</v>
      </c>
      <c r="C42" s="623" t="s">
        <v>112</v>
      </c>
      <c r="D42" s="624"/>
      <c r="E42" s="624"/>
      <c r="F42" s="625"/>
      <c r="G42" s="626" t="s">
        <v>141</v>
      </c>
      <c r="H42" s="627"/>
      <c r="I42" s="627"/>
      <c r="J42" s="628"/>
      <c r="K42" s="629" t="s">
        <v>168</v>
      </c>
      <c r="L42" s="630"/>
      <c r="M42" s="630"/>
      <c r="N42" s="631"/>
      <c r="O42" s="21"/>
      <c r="P42" s="620" t="s">
        <v>195</v>
      </c>
      <c r="Q42" s="615" t="s">
        <v>6</v>
      </c>
      <c r="R42" s="617" t="s">
        <v>167</v>
      </c>
      <c r="S42" s="618"/>
      <c r="T42" s="618"/>
      <c r="U42" s="618"/>
      <c r="V42" s="619"/>
    </row>
    <row r="43" spans="1:22" ht="64.5" thickBot="1" x14ac:dyDescent="0.25">
      <c r="A43" s="621"/>
      <c r="B43" s="622"/>
      <c r="C43" s="122" t="s">
        <v>106</v>
      </c>
      <c r="D43" s="123" t="s">
        <v>107</v>
      </c>
      <c r="E43" s="123" t="s">
        <v>108</v>
      </c>
      <c r="F43" s="124" t="s">
        <v>109</v>
      </c>
      <c r="G43" s="122" t="s">
        <v>106</v>
      </c>
      <c r="H43" s="354" t="s">
        <v>107</v>
      </c>
      <c r="I43" s="302" t="s">
        <v>108</v>
      </c>
      <c r="J43" s="303" t="s">
        <v>109</v>
      </c>
      <c r="K43" s="148" t="s">
        <v>106</v>
      </c>
      <c r="L43" s="149" t="s">
        <v>107</v>
      </c>
      <c r="M43" s="149" t="s">
        <v>108</v>
      </c>
      <c r="N43" s="150" t="s">
        <v>109</v>
      </c>
      <c r="O43" s="21"/>
      <c r="P43" s="638"/>
      <c r="Q43" s="616"/>
      <c r="R43" s="341" t="s">
        <v>106</v>
      </c>
      <c r="S43" s="342" t="s">
        <v>107</v>
      </c>
      <c r="T43" s="342" t="s">
        <v>108</v>
      </c>
      <c r="U43" s="343" t="s">
        <v>109</v>
      </c>
      <c r="V43" s="373" t="s">
        <v>190</v>
      </c>
    </row>
    <row r="44" spans="1:22" x14ac:dyDescent="0.2">
      <c r="A44" s="634" t="s">
        <v>189</v>
      </c>
      <c r="B44" s="423" t="s">
        <v>191</v>
      </c>
      <c r="C44" s="424"/>
      <c r="D44" s="425"/>
      <c r="E44" s="425"/>
      <c r="F44" s="426"/>
      <c r="G44" s="427">
        <v>0.05</v>
      </c>
      <c r="H44" s="427">
        <v>0</v>
      </c>
      <c r="I44" s="440">
        <v>0</v>
      </c>
      <c r="J44" s="441">
        <v>0</v>
      </c>
      <c r="K44" s="407">
        <f t="shared" si="3"/>
        <v>0</v>
      </c>
      <c r="L44" s="395">
        <f t="shared" si="3"/>
        <v>0</v>
      </c>
      <c r="M44" s="405">
        <f t="shared" si="5"/>
        <v>0</v>
      </c>
      <c r="N44" s="406">
        <f t="shared" si="6"/>
        <v>0</v>
      </c>
      <c r="O44" s="392"/>
      <c r="P44" s="645" t="str">
        <f>+A44</f>
        <v>Sala Cuna YYYYY</v>
      </c>
      <c r="Q44" s="393" t="str">
        <f t="shared" si="7"/>
        <v>Diurna</v>
      </c>
      <c r="R44" s="455">
        <v>0</v>
      </c>
      <c r="S44" s="456">
        <v>0</v>
      </c>
      <c r="T44" s="456">
        <v>0</v>
      </c>
      <c r="U44" s="457">
        <v>0</v>
      </c>
      <c r="V44" s="394">
        <f t="shared" si="1"/>
        <v>0</v>
      </c>
    </row>
    <row r="45" spans="1:22" x14ac:dyDescent="0.2">
      <c r="A45" s="635"/>
      <c r="B45" s="428" t="s">
        <v>193</v>
      </c>
      <c r="C45" s="429"/>
      <c r="D45" s="430">
        <v>0</v>
      </c>
      <c r="E45" s="430">
        <v>0</v>
      </c>
      <c r="F45" s="431">
        <v>0</v>
      </c>
      <c r="G45" s="432">
        <v>0.06</v>
      </c>
      <c r="H45" s="432">
        <v>0</v>
      </c>
      <c r="I45" s="442">
        <v>0</v>
      </c>
      <c r="J45" s="443">
        <v>0</v>
      </c>
      <c r="K45" s="408">
        <f t="shared" si="3"/>
        <v>0</v>
      </c>
      <c r="L45" s="404">
        <f t="shared" si="3"/>
        <v>0</v>
      </c>
      <c r="M45" s="376">
        <f t="shared" si="5"/>
        <v>0</v>
      </c>
      <c r="N45" s="377">
        <f t="shared" si="6"/>
        <v>0</v>
      </c>
      <c r="O45" s="392"/>
      <c r="P45" s="639"/>
      <c r="Q45" s="379" t="str">
        <f t="shared" si="7"/>
        <v>Noche</v>
      </c>
      <c r="R45" s="458">
        <v>0</v>
      </c>
      <c r="S45" s="459">
        <v>0</v>
      </c>
      <c r="T45" s="459">
        <v>0</v>
      </c>
      <c r="U45" s="460">
        <v>0</v>
      </c>
      <c r="V45" s="380">
        <f t="shared" si="1"/>
        <v>0</v>
      </c>
    </row>
    <row r="46" spans="1:22" x14ac:dyDescent="0.2">
      <c r="A46" s="635"/>
      <c r="B46" s="428" t="s">
        <v>192</v>
      </c>
      <c r="C46" s="429"/>
      <c r="D46" s="430">
        <v>0</v>
      </c>
      <c r="E46" s="430">
        <v>0</v>
      </c>
      <c r="F46" s="431">
        <v>0</v>
      </c>
      <c r="G46" s="432">
        <v>0.12</v>
      </c>
      <c r="H46" s="432">
        <v>0</v>
      </c>
      <c r="I46" s="442">
        <v>0</v>
      </c>
      <c r="J46" s="443">
        <v>0</v>
      </c>
      <c r="K46" s="408">
        <f t="shared" si="3"/>
        <v>0</v>
      </c>
      <c r="L46" s="404">
        <f t="shared" si="3"/>
        <v>0</v>
      </c>
      <c r="M46" s="376">
        <f t="shared" si="5"/>
        <v>0</v>
      </c>
      <c r="N46" s="377">
        <f t="shared" si="6"/>
        <v>0</v>
      </c>
      <c r="O46" s="392"/>
      <c r="P46" s="639"/>
      <c r="Q46" s="379" t="str">
        <f t="shared" si="7"/>
        <v>Media Jornada</v>
      </c>
      <c r="R46" s="458">
        <v>0</v>
      </c>
      <c r="S46" s="459">
        <v>0</v>
      </c>
      <c r="T46" s="459">
        <v>0</v>
      </c>
      <c r="U46" s="460">
        <v>0</v>
      </c>
      <c r="V46" s="380">
        <f t="shared" ref="V46:V63" si="8">SUM(R46:U46)</f>
        <v>0</v>
      </c>
    </row>
    <row r="47" spans="1:22" x14ac:dyDescent="0.2">
      <c r="A47" s="635"/>
      <c r="B47" s="428" t="s">
        <v>40</v>
      </c>
      <c r="C47" s="429">
        <v>0</v>
      </c>
      <c r="D47" s="430">
        <v>0</v>
      </c>
      <c r="E47" s="430">
        <v>0</v>
      </c>
      <c r="F47" s="431">
        <v>0</v>
      </c>
      <c r="G47" s="432">
        <v>0</v>
      </c>
      <c r="H47" s="432">
        <v>0</v>
      </c>
      <c r="I47" s="442">
        <v>0</v>
      </c>
      <c r="J47" s="443">
        <v>0</v>
      </c>
      <c r="K47" s="408">
        <f t="shared" si="3"/>
        <v>0</v>
      </c>
      <c r="L47" s="404">
        <f t="shared" si="3"/>
        <v>0</v>
      </c>
      <c r="M47" s="376">
        <f t="shared" si="5"/>
        <v>0</v>
      </c>
      <c r="N47" s="377">
        <f t="shared" si="6"/>
        <v>0</v>
      </c>
      <c r="O47" s="392"/>
      <c r="P47" s="639"/>
      <c r="Q47" s="379" t="str">
        <f t="shared" ref="Q47:Q63" si="9">+B47</f>
        <v>(Nombre de prestación 4)</v>
      </c>
      <c r="R47" s="458">
        <v>0</v>
      </c>
      <c r="S47" s="459">
        <v>0</v>
      </c>
      <c r="T47" s="459">
        <v>0</v>
      </c>
      <c r="U47" s="460">
        <v>0</v>
      </c>
      <c r="V47" s="380">
        <f t="shared" si="8"/>
        <v>0</v>
      </c>
    </row>
    <row r="48" spans="1:22" ht="13.5" thickBot="1" x14ac:dyDescent="0.25">
      <c r="A48" s="636"/>
      <c r="B48" s="433" t="s">
        <v>41</v>
      </c>
      <c r="C48" s="434">
        <v>0</v>
      </c>
      <c r="D48" s="435">
        <v>0</v>
      </c>
      <c r="E48" s="435">
        <v>0</v>
      </c>
      <c r="F48" s="436">
        <v>0</v>
      </c>
      <c r="G48" s="437">
        <v>0</v>
      </c>
      <c r="H48" s="437">
        <v>0</v>
      </c>
      <c r="I48" s="444">
        <v>0</v>
      </c>
      <c r="J48" s="445">
        <v>0</v>
      </c>
      <c r="K48" s="409">
        <f t="shared" si="3"/>
        <v>0</v>
      </c>
      <c r="L48" s="410">
        <f t="shared" si="3"/>
        <v>0</v>
      </c>
      <c r="M48" s="384">
        <f t="shared" si="5"/>
        <v>0</v>
      </c>
      <c r="N48" s="385">
        <f t="shared" si="6"/>
        <v>0</v>
      </c>
      <c r="O48" s="401"/>
      <c r="P48" s="640"/>
      <c r="Q48" s="386" t="str">
        <f t="shared" si="9"/>
        <v>(Nombre de prestación 5)</v>
      </c>
      <c r="R48" s="461">
        <v>0</v>
      </c>
      <c r="S48" s="462">
        <v>0</v>
      </c>
      <c r="T48" s="462">
        <v>0</v>
      </c>
      <c r="U48" s="463">
        <v>0</v>
      </c>
      <c r="V48" s="387">
        <f t="shared" si="8"/>
        <v>0</v>
      </c>
    </row>
    <row r="49" spans="1:22" x14ac:dyDescent="0.2">
      <c r="A49" s="634" t="s">
        <v>196</v>
      </c>
      <c r="B49" s="423" t="s">
        <v>37</v>
      </c>
      <c r="C49" s="424">
        <v>0</v>
      </c>
      <c r="D49" s="425">
        <v>0</v>
      </c>
      <c r="E49" s="425">
        <v>0</v>
      </c>
      <c r="F49" s="426">
        <v>0</v>
      </c>
      <c r="G49" s="427">
        <v>0</v>
      </c>
      <c r="H49" s="427">
        <v>0</v>
      </c>
      <c r="I49" s="440">
        <v>0</v>
      </c>
      <c r="J49" s="441">
        <v>0</v>
      </c>
      <c r="K49" s="411">
        <f t="shared" si="3"/>
        <v>0</v>
      </c>
      <c r="L49" s="390">
        <f t="shared" si="3"/>
        <v>0</v>
      </c>
      <c r="M49" s="390">
        <f t="shared" si="5"/>
        <v>0</v>
      </c>
      <c r="N49" s="391">
        <f t="shared" si="6"/>
        <v>0</v>
      </c>
      <c r="P49" s="645" t="str">
        <f>+A49</f>
        <v>(Nombre de S.C. n° 2)</v>
      </c>
      <c r="Q49" s="393" t="str">
        <f t="shared" si="9"/>
        <v>(Nombre de prestación 1)</v>
      </c>
      <c r="R49" s="464">
        <v>0</v>
      </c>
      <c r="S49" s="465">
        <v>0</v>
      </c>
      <c r="T49" s="465">
        <v>0</v>
      </c>
      <c r="U49" s="466">
        <v>0</v>
      </c>
      <c r="V49" s="394">
        <f t="shared" si="8"/>
        <v>0</v>
      </c>
    </row>
    <row r="50" spans="1:22" x14ac:dyDescent="0.2">
      <c r="A50" s="635"/>
      <c r="B50" s="428" t="s">
        <v>38</v>
      </c>
      <c r="C50" s="429">
        <v>0</v>
      </c>
      <c r="D50" s="430">
        <v>0</v>
      </c>
      <c r="E50" s="430">
        <v>0</v>
      </c>
      <c r="F50" s="431">
        <v>0</v>
      </c>
      <c r="G50" s="432">
        <v>0</v>
      </c>
      <c r="H50" s="432">
        <v>0</v>
      </c>
      <c r="I50" s="442">
        <v>0</v>
      </c>
      <c r="J50" s="443">
        <v>0</v>
      </c>
      <c r="K50" s="408">
        <f t="shared" si="3"/>
        <v>0</v>
      </c>
      <c r="L50" s="404">
        <f t="shared" si="3"/>
        <v>0</v>
      </c>
      <c r="M50" s="376">
        <f t="shared" si="5"/>
        <v>0</v>
      </c>
      <c r="N50" s="377">
        <f t="shared" si="6"/>
        <v>0</v>
      </c>
      <c r="P50" s="639"/>
      <c r="Q50" s="379" t="str">
        <f t="shared" si="9"/>
        <v>(Nombre de prestación 2)</v>
      </c>
      <c r="R50" s="458">
        <v>0</v>
      </c>
      <c r="S50" s="459">
        <v>0</v>
      </c>
      <c r="T50" s="459">
        <v>0</v>
      </c>
      <c r="U50" s="460">
        <v>0</v>
      </c>
      <c r="V50" s="380">
        <f t="shared" si="8"/>
        <v>0</v>
      </c>
    </row>
    <row r="51" spans="1:22" x14ac:dyDescent="0.2">
      <c r="A51" s="635"/>
      <c r="B51" s="428" t="s">
        <v>39</v>
      </c>
      <c r="C51" s="429">
        <v>0</v>
      </c>
      <c r="D51" s="430">
        <v>0</v>
      </c>
      <c r="E51" s="430">
        <v>0</v>
      </c>
      <c r="F51" s="431">
        <v>0</v>
      </c>
      <c r="G51" s="432">
        <v>0</v>
      </c>
      <c r="H51" s="432">
        <v>0</v>
      </c>
      <c r="I51" s="442">
        <v>0</v>
      </c>
      <c r="J51" s="443">
        <v>0</v>
      </c>
      <c r="K51" s="408">
        <f t="shared" si="3"/>
        <v>0</v>
      </c>
      <c r="L51" s="404">
        <f t="shared" si="3"/>
        <v>0</v>
      </c>
      <c r="M51" s="376">
        <f t="shared" si="5"/>
        <v>0</v>
      </c>
      <c r="N51" s="377">
        <f t="shared" si="6"/>
        <v>0</v>
      </c>
      <c r="P51" s="639"/>
      <c r="Q51" s="379" t="str">
        <f t="shared" si="9"/>
        <v>(Nombre de prestación 3)</v>
      </c>
      <c r="R51" s="458">
        <v>0</v>
      </c>
      <c r="S51" s="459">
        <v>0</v>
      </c>
      <c r="T51" s="459">
        <v>0</v>
      </c>
      <c r="U51" s="460">
        <v>0</v>
      </c>
      <c r="V51" s="380">
        <f t="shared" si="8"/>
        <v>0</v>
      </c>
    </row>
    <row r="52" spans="1:22" x14ac:dyDescent="0.2">
      <c r="A52" s="635"/>
      <c r="B52" s="428" t="s">
        <v>40</v>
      </c>
      <c r="C52" s="429">
        <v>0</v>
      </c>
      <c r="D52" s="430">
        <v>0</v>
      </c>
      <c r="E52" s="430">
        <v>0</v>
      </c>
      <c r="F52" s="431">
        <v>0</v>
      </c>
      <c r="G52" s="432">
        <v>0</v>
      </c>
      <c r="H52" s="432">
        <v>0</v>
      </c>
      <c r="I52" s="442">
        <v>0</v>
      </c>
      <c r="J52" s="443">
        <v>0</v>
      </c>
      <c r="K52" s="408">
        <f t="shared" si="3"/>
        <v>0</v>
      </c>
      <c r="L52" s="404">
        <f t="shared" si="3"/>
        <v>0</v>
      </c>
      <c r="M52" s="376">
        <f t="shared" si="5"/>
        <v>0</v>
      </c>
      <c r="N52" s="377">
        <f t="shared" si="6"/>
        <v>0</v>
      </c>
      <c r="P52" s="639"/>
      <c r="Q52" s="379" t="str">
        <f t="shared" si="9"/>
        <v>(Nombre de prestación 4)</v>
      </c>
      <c r="R52" s="458">
        <v>0</v>
      </c>
      <c r="S52" s="459">
        <v>0</v>
      </c>
      <c r="T52" s="459">
        <v>0</v>
      </c>
      <c r="U52" s="460">
        <v>0</v>
      </c>
      <c r="V52" s="380">
        <f t="shared" si="8"/>
        <v>0</v>
      </c>
    </row>
    <row r="53" spans="1:22" ht="13.5" thickBot="1" x14ac:dyDescent="0.25">
      <c r="A53" s="636"/>
      <c r="B53" s="433" t="s">
        <v>41</v>
      </c>
      <c r="C53" s="434">
        <v>0</v>
      </c>
      <c r="D53" s="435">
        <v>0</v>
      </c>
      <c r="E53" s="435">
        <v>0</v>
      </c>
      <c r="F53" s="436">
        <v>0</v>
      </c>
      <c r="G53" s="437">
        <v>0</v>
      </c>
      <c r="H53" s="437">
        <v>0</v>
      </c>
      <c r="I53" s="444">
        <v>0</v>
      </c>
      <c r="J53" s="445">
        <v>0</v>
      </c>
      <c r="K53" s="412">
        <f t="shared" si="3"/>
        <v>0</v>
      </c>
      <c r="L53" s="413">
        <f t="shared" si="3"/>
        <v>0</v>
      </c>
      <c r="M53" s="399">
        <f t="shared" si="5"/>
        <v>0</v>
      </c>
      <c r="N53" s="400">
        <f t="shared" si="6"/>
        <v>0</v>
      </c>
      <c r="P53" s="640"/>
      <c r="Q53" s="386" t="str">
        <f t="shared" si="9"/>
        <v>(Nombre de prestación 5)</v>
      </c>
      <c r="R53" s="467">
        <v>0</v>
      </c>
      <c r="S53" s="468">
        <v>0</v>
      </c>
      <c r="T53" s="468">
        <v>0</v>
      </c>
      <c r="U53" s="469">
        <v>0</v>
      </c>
      <c r="V53" s="387">
        <f t="shared" si="8"/>
        <v>0</v>
      </c>
    </row>
    <row r="54" spans="1:22" x14ac:dyDescent="0.2">
      <c r="A54" s="634" t="s">
        <v>197</v>
      </c>
      <c r="B54" s="423" t="s">
        <v>37</v>
      </c>
      <c r="C54" s="424">
        <v>0</v>
      </c>
      <c r="D54" s="425">
        <v>0</v>
      </c>
      <c r="E54" s="425">
        <v>0</v>
      </c>
      <c r="F54" s="426">
        <v>0</v>
      </c>
      <c r="G54" s="427">
        <v>0</v>
      </c>
      <c r="H54" s="427">
        <v>0</v>
      </c>
      <c r="I54" s="440">
        <v>0</v>
      </c>
      <c r="J54" s="441">
        <v>0</v>
      </c>
      <c r="K54" s="407">
        <f t="shared" si="3"/>
        <v>0</v>
      </c>
      <c r="L54" s="404">
        <f t="shared" si="3"/>
        <v>0</v>
      </c>
      <c r="M54" s="405">
        <f t="shared" si="5"/>
        <v>0</v>
      </c>
      <c r="N54" s="406">
        <f t="shared" si="6"/>
        <v>0</v>
      </c>
      <c r="P54" s="645" t="str">
        <f>+A54</f>
        <v>(Nombre de S.C. n° 3)</v>
      </c>
      <c r="Q54" s="393" t="str">
        <f t="shared" si="9"/>
        <v>(Nombre de prestación 1)</v>
      </c>
      <c r="R54" s="455">
        <v>0</v>
      </c>
      <c r="S54" s="456">
        <v>0</v>
      </c>
      <c r="T54" s="456">
        <v>0</v>
      </c>
      <c r="U54" s="457">
        <v>0</v>
      </c>
      <c r="V54" s="394">
        <f t="shared" si="8"/>
        <v>0</v>
      </c>
    </row>
    <row r="55" spans="1:22" x14ac:dyDescent="0.2">
      <c r="A55" s="635"/>
      <c r="B55" s="428" t="s">
        <v>38</v>
      </c>
      <c r="C55" s="429">
        <v>0</v>
      </c>
      <c r="D55" s="430">
        <v>0</v>
      </c>
      <c r="E55" s="430">
        <v>0</v>
      </c>
      <c r="F55" s="431">
        <v>0</v>
      </c>
      <c r="G55" s="432">
        <v>0</v>
      </c>
      <c r="H55" s="432">
        <v>0</v>
      </c>
      <c r="I55" s="442">
        <v>0</v>
      </c>
      <c r="J55" s="443">
        <v>0</v>
      </c>
      <c r="K55" s="408">
        <f t="shared" si="3"/>
        <v>0</v>
      </c>
      <c r="L55" s="404">
        <f t="shared" si="3"/>
        <v>0</v>
      </c>
      <c r="M55" s="376">
        <f t="shared" si="5"/>
        <v>0</v>
      </c>
      <c r="N55" s="377">
        <f t="shared" si="6"/>
        <v>0</v>
      </c>
      <c r="P55" s="639"/>
      <c r="Q55" s="379" t="str">
        <f t="shared" si="9"/>
        <v>(Nombre de prestación 2)</v>
      </c>
      <c r="R55" s="458">
        <v>0</v>
      </c>
      <c r="S55" s="459">
        <v>0</v>
      </c>
      <c r="T55" s="459">
        <v>0</v>
      </c>
      <c r="U55" s="460">
        <v>0</v>
      </c>
      <c r="V55" s="380">
        <f t="shared" si="8"/>
        <v>0</v>
      </c>
    </row>
    <row r="56" spans="1:22" x14ac:dyDescent="0.2">
      <c r="A56" s="635"/>
      <c r="B56" s="428" t="s">
        <v>39</v>
      </c>
      <c r="C56" s="429">
        <v>0</v>
      </c>
      <c r="D56" s="430">
        <v>0</v>
      </c>
      <c r="E56" s="430">
        <v>0</v>
      </c>
      <c r="F56" s="431">
        <v>0</v>
      </c>
      <c r="G56" s="432">
        <v>0</v>
      </c>
      <c r="H56" s="432">
        <v>0</v>
      </c>
      <c r="I56" s="442">
        <v>0</v>
      </c>
      <c r="J56" s="443">
        <v>0</v>
      </c>
      <c r="K56" s="408">
        <f t="shared" si="3"/>
        <v>0</v>
      </c>
      <c r="L56" s="404">
        <f t="shared" si="3"/>
        <v>0</v>
      </c>
      <c r="M56" s="376">
        <f t="shared" si="5"/>
        <v>0</v>
      </c>
      <c r="N56" s="377">
        <f t="shared" si="6"/>
        <v>0</v>
      </c>
      <c r="P56" s="639"/>
      <c r="Q56" s="379" t="str">
        <f t="shared" si="9"/>
        <v>(Nombre de prestación 3)</v>
      </c>
      <c r="R56" s="458">
        <v>0</v>
      </c>
      <c r="S56" s="459">
        <v>0</v>
      </c>
      <c r="T56" s="459">
        <v>0</v>
      </c>
      <c r="U56" s="460">
        <v>0</v>
      </c>
      <c r="V56" s="380">
        <f t="shared" si="8"/>
        <v>0</v>
      </c>
    </row>
    <row r="57" spans="1:22" x14ac:dyDescent="0.2">
      <c r="A57" s="635"/>
      <c r="B57" s="428" t="s">
        <v>40</v>
      </c>
      <c r="C57" s="429">
        <v>0</v>
      </c>
      <c r="D57" s="430">
        <v>0</v>
      </c>
      <c r="E57" s="430">
        <v>0</v>
      </c>
      <c r="F57" s="431">
        <v>0</v>
      </c>
      <c r="G57" s="432">
        <v>0</v>
      </c>
      <c r="H57" s="432">
        <v>0</v>
      </c>
      <c r="I57" s="442">
        <v>0</v>
      </c>
      <c r="J57" s="443">
        <v>0</v>
      </c>
      <c r="K57" s="408">
        <f t="shared" si="3"/>
        <v>0</v>
      </c>
      <c r="L57" s="404">
        <f t="shared" si="3"/>
        <v>0</v>
      </c>
      <c r="M57" s="376">
        <f t="shared" si="5"/>
        <v>0</v>
      </c>
      <c r="N57" s="377">
        <f t="shared" si="6"/>
        <v>0</v>
      </c>
      <c r="P57" s="639"/>
      <c r="Q57" s="379" t="str">
        <f t="shared" si="9"/>
        <v>(Nombre de prestación 4)</v>
      </c>
      <c r="R57" s="458">
        <v>0</v>
      </c>
      <c r="S57" s="459">
        <v>0</v>
      </c>
      <c r="T57" s="459">
        <v>0</v>
      </c>
      <c r="U57" s="460">
        <v>0</v>
      </c>
      <c r="V57" s="380">
        <f t="shared" si="8"/>
        <v>0</v>
      </c>
    </row>
    <row r="58" spans="1:22" ht="13.5" thickBot="1" x14ac:dyDescent="0.25">
      <c r="A58" s="636"/>
      <c r="B58" s="433" t="s">
        <v>41</v>
      </c>
      <c r="C58" s="434">
        <v>0</v>
      </c>
      <c r="D58" s="435">
        <v>0</v>
      </c>
      <c r="E58" s="435">
        <v>0</v>
      </c>
      <c r="F58" s="436">
        <v>0</v>
      </c>
      <c r="G58" s="437">
        <v>0</v>
      </c>
      <c r="H58" s="437">
        <v>0</v>
      </c>
      <c r="I58" s="444">
        <v>0</v>
      </c>
      <c r="J58" s="445">
        <v>0</v>
      </c>
      <c r="K58" s="409">
        <f t="shared" si="3"/>
        <v>0</v>
      </c>
      <c r="L58" s="410">
        <f t="shared" si="3"/>
        <v>0</v>
      </c>
      <c r="M58" s="384">
        <f t="shared" si="5"/>
        <v>0</v>
      </c>
      <c r="N58" s="385">
        <f t="shared" si="6"/>
        <v>0</v>
      </c>
      <c r="P58" s="640"/>
      <c r="Q58" s="386" t="str">
        <f t="shared" si="9"/>
        <v>(Nombre de prestación 5)</v>
      </c>
      <c r="R58" s="461">
        <v>0</v>
      </c>
      <c r="S58" s="462">
        <v>0</v>
      </c>
      <c r="T58" s="462">
        <v>0</v>
      </c>
      <c r="U58" s="463">
        <v>0</v>
      </c>
      <c r="V58" s="387">
        <f t="shared" si="8"/>
        <v>0</v>
      </c>
    </row>
    <row r="59" spans="1:22" x14ac:dyDescent="0.2">
      <c r="A59" s="643" t="s">
        <v>198</v>
      </c>
      <c r="B59" s="446" t="s">
        <v>37</v>
      </c>
      <c r="C59" s="447">
        <v>0</v>
      </c>
      <c r="D59" s="448">
        <v>0</v>
      </c>
      <c r="E59" s="448">
        <v>0</v>
      </c>
      <c r="F59" s="449">
        <v>0</v>
      </c>
      <c r="G59" s="427">
        <v>0</v>
      </c>
      <c r="H59" s="427">
        <v>0</v>
      </c>
      <c r="I59" s="440">
        <v>0</v>
      </c>
      <c r="J59" s="441">
        <v>0</v>
      </c>
      <c r="K59" s="414">
        <f t="shared" si="3"/>
        <v>0</v>
      </c>
      <c r="L59" s="390">
        <f t="shared" si="3"/>
        <v>0</v>
      </c>
      <c r="M59" s="415">
        <f t="shared" si="5"/>
        <v>0</v>
      </c>
      <c r="N59" s="416">
        <f t="shared" si="6"/>
        <v>0</v>
      </c>
      <c r="P59" s="645" t="str">
        <f>+A59</f>
        <v>(Nombre de S.C. n° 4)</v>
      </c>
      <c r="Q59" s="417" t="str">
        <f t="shared" si="9"/>
        <v>(Nombre de prestación 1)</v>
      </c>
      <c r="R59" s="464">
        <v>0</v>
      </c>
      <c r="S59" s="465">
        <v>0</v>
      </c>
      <c r="T59" s="465">
        <v>0</v>
      </c>
      <c r="U59" s="466">
        <v>0</v>
      </c>
      <c r="V59" s="418">
        <f t="shared" si="8"/>
        <v>0</v>
      </c>
    </row>
    <row r="60" spans="1:22" x14ac:dyDescent="0.2">
      <c r="A60" s="635"/>
      <c r="B60" s="428" t="s">
        <v>38</v>
      </c>
      <c r="C60" s="429">
        <v>0</v>
      </c>
      <c r="D60" s="450">
        <v>0</v>
      </c>
      <c r="E60" s="450">
        <v>0</v>
      </c>
      <c r="F60" s="431">
        <v>0</v>
      </c>
      <c r="G60" s="432">
        <v>0</v>
      </c>
      <c r="H60" s="432">
        <v>0</v>
      </c>
      <c r="I60" s="442">
        <v>0</v>
      </c>
      <c r="J60" s="443">
        <v>0</v>
      </c>
      <c r="K60" s="408">
        <f t="shared" si="3"/>
        <v>0</v>
      </c>
      <c r="L60" s="404">
        <f t="shared" si="3"/>
        <v>0</v>
      </c>
      <c r="M60" s="376">
        <f t="shared" si="5"/>
        <v>0</v>
      </c>
      <c r="N60" s="377">
        <f t="shared" si="6"/>
        <v>0</v>
      </c>
      <c r="P60" s="639"/>
      <c r="Q60" s="419" t="str">
        <f t="shared" si="9"/>
        <v>(Nombre de prestación 2)</v>
      </c>
      <c r="R60" s="458">
        <v>0</v>
      </c>
      <c r="S60" s="459">
        <v>0</v>
      </c>
      <c r="T60" s="459">
        <v>0</v>
      </c>
      <c r="U60" s="460">
        <v>0</v>
      </c>
      <c r="V60" s="420">
        <f t="shared" si="8"/>
        <v>0</v>
      </c>
    </row>
    <row r="61" spans="1:22" x14ac:dyDescent="0.2">
      <c r="A61" s="635"/>
      <c r="B61" s="428" t="s">
        <v>39</v>
      </c>
      <c r="C61" s="429">
        <v>0</v>
      </c>
      <c r="D61" s="450">
        <v>0</v>
      </c>
      <c r="E61" s="450">
        <v>0</v>
      </c>
      <c r="F61" s="431">
        <v>0</v>
      </c>
      <c r="G61" s="432">
        <v>0</v>
      </c>
      <c r="H61" s="432">
        <v>0</v>
      </c>
      <c r="I61" s="442">
        <v>0</v>
      </c>
      <c r="J61" s="443">
        <v>0</v>
      </c>
      <c r="K61" s="408">
        <f t="shared" si="3"/>
        <v>0</v>
      </c>
      <c r="L61" s="404">
        <f t="shared" si="3"/>
        <v>0</v>
      </c>
      <c r="M61" s="376">
        <f t="shared" si="5"/>
        <v>0</v>
      </c>
      <c r="N61" s="377">
        <f t="shared" si="6"/>
        <v>0</v>
      </c>
      <c r="P61" s="639"/>
      <c r="Q61" s="419" t="str">
        <f t="shared" si="9"/>
        <v>(Nombre de prestación 3)</v>
      </c>
      <c r="R61" s="458">
        <v>0</v>
      </c>
      <c r="S61" s="459">
        <v>0</v>
      </c>
      <c r="T61" s="459">
        <v>0</v>
      </c>
      <c r="U61" s="460">
        <v>0</v>
      </c>
      <c r="V61" s="420">
        <f t="shared" si="8"/>
        <v>0</v>
      </c>
    </row>
    <row r="62" spans="1:22" x14ac:dyDescent="0.2">
      <c r="A62" s="635"/>
      <c r="B62" s="428" t="s">
        <v>40</v>
      </c>
      <c r="C62" s="429">
        <v>0</v>
      </c>
      <c r="D62" s="450">
        <v>0</v>
      </c>
      <c r="E62" s="450">
        <v>0</v>
      </c>
      <c r="F62" s="431">
        <v>0</v>
      </c>
      <c r="G62" s="432">
        <v>0</v>
      </c>
      <c r="H62" s="432">
        <v>0</v>
      </c>
      <c r="I62" s="442">
        <v>0</v>
      </c>
      <c r="J62" s="443">
        <v>0</v>
      </c>
      <c r="K62" s="408">
        <f t="shared" si="3"/>
        <v>0</v>
      </c>
      <c r="L62" s="404">
        <f t="shared" si="3"/>
        <v>0</v>
      </c>
      <c r="M62" s="376">
        <f t="shared" si="5"/>
        <v>0</v>
      </c>
      <c r="N62" s="377">
        <f t="shared" si="6"/>
        <v>0</v>
      </c>
      <c r="P62" s="639"/>
      <c r="Q62" s="419" t="str">
        <f t="shared" si="9"/>
        <v>(Nombre de prestación 4)</v>
      </c>
      <c r="R62" s="458">
        <v>0</v>
      </c>
      <c r="S62" s="459">
        <v>0</v>
      </c>
      <c r="T62" s="459">
        <v>0</v>
      </c>
      <c r="U62" s="460">
        <v>0</v>
      </c>
      <c r="V62" s="420">
        <f t="shared" si="8"/>
        <v>0</v>
      </c>
    </row>
    <row r="63" spans="1:22" ht="13.5" thickBot="1" x14ac:dyDescent="0.25">
      <c r="A63" s="644"/>
      <c r="B63" s="451" t="s">
        <v>41</v>
      </c>
      <c r="C63" s="452">
        <v>0</v>
      </c>
      <c r="D63" s="453">
        <v>0</v>
      </c>
      <c r="E63" s="453">
        <v>0</v>
      </c>
      <c r="F63" s="454">
        <v>0</v>
      </c>
      <c r="G63" s="437">
        <v>0</v>
      </c>
      <c r="H63" s="437">
        <v>0</v>
      </c>
      <c r="I63" s="444">
        <v>0</v>
      </c>
      <c r="J63" s="445">
        <v>0</v>
      </c>
      <c r="K63" s="412">
        <f t="shared" si="3"/>
        <v>0</v>
      </c>
      <c r="L63" s="413">
        <f t="shared" si="3"/>
        <v>0</v>
      </c>
      <c r="M63" s="399">
        <f t="shared" si="5"/>
        <v>0</v>
      </c>
      <c r="N63" s="400">
        <f t="shared" si="6"/>
        <v>0</v>
      </c>
      <c r="P63" s="640"/>
      <c r="Q63" s="421" t="str">
        <f t="shared" si="9"/>
        <v>(Nombre de prestación 5)</v>
      </c>
      <c r="R63" s="467">
        <v>0</v>
      </c>
      <c r="S63" s="468">
        <v>0</v>
      </c>
      <c r="T63" s="468">
        <v>0</v>
      </c>
      <c r="U63" s="469">
        <v>0</v>
      </c>
      <c r="V63" s="422">
        <f t="shared" si="8"/>
        <v>0</v>
      </c>
    </row>
  </sheetData>
  <sheetProtection algorithmName="SHA-512" hashValue="1tue8ofQu5bunw954VnEpCe7negHY16NOUd34j07XazsAygqdxc+IiC6hQPkwlqTHdlCHpNv1hmu3ygzIkWp5Q==" saltValue="46gzKDnks6OsYMm9Qaakvg==" spinCount="100000" sheet="1" objects="1" scenarios="1"/>
  <mergeCells count="40">
    <mergeCell ref="A37:A41"/>
    <mergeCell ref="P37:P41"/>
    <mergeCell ref="A22:A26"/>
    <mergeCell ref="A44:A48"/>
    <mergeCell ref="A12:A16"/>
    <mergeCell ref="A32:A36"/>
    <mergeCell ref="P17:P21"/>
    <mergeCell ref="P22:P26"/>
    <mergeCell ref="P27:P31"/>
    <mergeCell ref="P32:P36"/>
    <mergeCell ref="P42:P43"/>
    <mergeCell ref="A59:A63"/>
    <mergeCell ref="P59:P63"/>
    <mergeCell ref="P44:P48"/>
    <mergeCell ref="A49:A53"/>
    <mergeCell ref="P49:P53"/>
    <mergeCell ref="A54:A58"/>
    <mergeCell ref="P54:P58"/>
    <mergeCell ref="C5:D5"/>
    <mergeCell ref="R10:V10"/>
    <mergeCell ref="B10:B11"/>
    <mergeCell ref="C10:F10"/>
    <mergeCell ref="A27:A31"/>
    <mergeCell ref="A17:A21"/>
    <mergeCell ref="A8:D8"/>
    <mergeCell ref="A10:A11"/>
    <mergeCell ref="Q10:Q11"/>
    <mergeCell ref="P10:P11"/>
    <mergeCell ref="P12:P16"/>
    <mergeCell ref="E5:F5"/>
    <mergeCell ref="K10:N10"/>
    <mergeCell ref="P8:T8"/>
    <mergeCell ref="G10:J10"/>
    <mergeCell ref="Q42:Q43"/>
    <mergeCell ref="R42:V42"/>
    <mergeCell ref="A42:A43"/>
    <mergeCell ref="B42:B43"/>
    <mergeCell ref="C42:F42"/>
    <mergeCell ref="G42:J42"/>
    <mergeCell ref="K42:N42"/>
  </mergeCells>
  <pageMargins left="0.7" right="0.7" top="0.75" bottom="0.75" header="0.3" footer="0.3"/>
  <pageSetup paperSize="9" orientation="portrait" r:id="rId1"/>
  <ignoredErrors>
    <ignoredError sqref="L12:L41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Q67"/>
  <sheetViews>
    <sheetView showGridLines="0" zoomScale="80" zoomScaleNormal="80" workbookViewId="0">
      <selection activeCell="L72" sqref="L72"/>
    </sheetView>
  </sheetViews>
  <sheetFormatPr baseColWidth="10" defaultColWidth="10.7109375" defaultRowHeight="12.75" x14ac:dyDescent="0.2"/>
  <cols>
    <col min="1" max="1" width="33" style="5" customWidth="1"/>
    <col min="2" max="2" width="33" style="11" bestFit="1" customWidth="1"/>
    <col min="3" max="10" width="14.7109375" style="11" customWidth="1"/>
    <col min="11" max="11" width="33.5703125" style="5" bestFit="1" customWidth="1"/>
    <col min="12" max="12" width="14.7109375" style="11" customWidth="1"/>
    <col min="13" max="13" width="33.5703125" style="5" bestFit="1" customWidth="1"/>
    <col min="14" max="14" width="14.7109375" style="11" customWidth="1"/>
    <col min="15" max="15" width="14.28515625" style="5" customWidth="1"/>
    <col min="16" max="16384" width="10.7109375" style="5"/>
  </cols>
  <sheetData>
    <row r="1" spans="1:17" x14ac:dyDescent="0.2">
      <c r="B1" s="63"/>
      <c r="C1" s="63"/>
      <c r="D1" s="63" t="s">
        <v>180</v>
      </c>
      <c r="E1" s="63"/>
      <c r="F1" s="63"/>
      <c r="G1" s="63"/>
      <c r="H1" s="63"/>
      <c r="I1" s="63"/>
      <c r="J1" s="63"/>
      <c r="K1" s="63"/>
      <c r="L1" s="63"/>
      <c r="N1" s="63"/>
    </row>
    <row r="2" spans="1:17" x14ac:dyDescent="0.2">
      <c r="B2" s="63"/>
      <c r="C2" s="63"/>
      <c r="D2" s="63" t="s">
        <v>136</v>
      </c>
      <c r="E2" s="63"/>
      <c r="F2" s="63"/>
      <c r="G2" s="63"/>
      <c r="H2" s="63"/>
      <c r="I2" s="63"/>
      <c r="J2" s="63"/>
      <c r="K2" s="63"/>
      <c r="L2" s="63"/>
      <c r="N2" s="63"/>
    </row>
    <row r="3" spans="1:17" x14ac:dyDescent="0.2">
      <c r="C3" s="18"/>
      <c r="D3" s="18"/>
      <c r="E3" s="18"/>
      <c r="F3" s="18"/>
      <c r="G3" s="18"/>
      <c r="H3" s="18"/>
      <c r="I3" s="18"/>
      <c r="J3" s="18"/>
      <c r="L3" s="18"/>
      <c r="N3" s="18"/>
    </row>
    <row r="4" spans="1:17" ht="18.75" customHeight="1" x14ac:dyDescent="0.2">
      <c r="C4" s="23" t="s">
        <v>0</v>
      </c>
      <c r="D4" s="656" t="str">
        <f>+'A) Reajuste Tarifas y Ocupación'!E5</f>
        <v>(DEPTO./DELEG.)</v>
      </c>
      <c r="E4" s="657"/>
      <c r="F4" s="348"/>
      <c r="G4" s="348"/>
      <c r="H4" s="348"/>
      <c r="I4" s="348"/>
      <c r="J4" s="348"/>
      <c r="L4" s="348"/>
      <c r="N4" s="348"/>
    </row>
    <row r="5" spans="1:17" x14ac:dyDescent="0.2">
      <c r="A5" s="10"/>
      <c r="B5" s="24"/>
      <c r="C5" s="348"/>
      <c r="D5" s="348"/>
      <c r="E5" s="348"/>
      <c r="F5" s="348"/>
      <c r="G5" s="348"/>
      <c r="H5" s="348"/>
      <c r="I5" s="348"/>
      <c r="J5" s="348"/>
      <c r="K5" s="348"/>
      <c r="L5" s="348"/>
      <c r="N5" s="348"/>
    </row>
    <row r="6" spans="1:17" x14ac:dyDescent="0.2">
      <c r="A6" s="10"/>
      <c r="B6" s="24"/>
      <c r="C6" s="348"/>
      <c r="D6" s="348"/>
      <c r="E6" s="348"/>
      <c r="F6" s="348"/>
      <c r="G6" s="348"/>
      <c r="H6" s="348"/>
      <c r="I6" s="348"/>
      <c r="J6" s="348"/>
      <c r="K6" s="348"/>
      <c r="L6" s="348"/>
      <c r="N6" s="348"/>
    </row>
    <row r="7" spans="1:17" ht="12.75" customHeight="1" x14ac:dyDescent="0.2">
      <c r="A7" s="660" t="s">
        <v>185</v>
      </c>
      <c r="B7" s="661"/>
      <c r="C7" s="661"/>
      <c r="D7" s="661"/>
      <c r="E7" s="661"/>
      <c r="F7" s="661"/>
      <c r="G7" s="661"/>
      <c r="H7" s="661"/>
      <c r="I7" s="661"/>
      <c r="J7" s="661"/>
      <c r="K7" s="661"/>
      <c r="L7" s="661"/>
      <c r="M7" s="662"/>
      <c r="N7" s="184"/>
    </row>
    <row r="8" spans="1:17" x14ac:dyDescent="0.2">
      <c r="A8" s="663"/>
      <c r="B8" s="664"/>
      <c r="C8" s="664"/>
      <c r="D8" s="664"/>
      <c r="E8" s="664"/>
      <c r="F8" s="664"/>
      <c r="G8" s="664"/>
      <c r="H8" s="664"/>
      <c r="I8" s="664"/>
      <c r="J8" s="664"/>
      <c r="K8" s="664"/>
      <c r="L8" s="664"/>
      <c r="M8" s="665"/>
      <c r="N8" s="184"/>
    </row>
    <row r="9" spans="1:17" x14ac:dyDescent="0.2">
      <c r="A9" s="666"/>
      <c r="B9" s="667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8"/>
      <c r="N9" s="184"/>
    </row>
    <row r="10" spans="1:17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7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7" ht="15.75" x14ac:dyDescent="0.2">
      <c r="A12" s="669" t="s">
        <v>163</v>
      </c>
      <c r="B12" s="669"/>
      <c r="C12" s="669"/>
      <c r="D12" s="669"/>
      <c r="E12" s="96"/>
      <c r="F12" s="96"/>
      <c r="G12" s="325"/>
      <c r="H12" s="95" t="s">
        <v>204</v>
      </c>
      <c r="I12" s="96"/>
      <c r="J12" s="96"/>
      <c r="K12" s="96"/>
      <c r="L12" s="96"/>
      <c r="M12" s="96"/>
      <c r="N12" s="96"/>
    </row>
    <row r="13" spans="1:17" ht="13.5" thickBot="1" x14ac:dyDescent="0.25">
      <c r="A13" s="10"/>
      <c r="B13" s="24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N13" s="348"/>
    </row>
    <row r="14" spans="1:17" ht="20.25" customHeight="1" x14ac:dyDescent="0.2">
      <c r="A14" s="658" t="s">
        <v>194</v>
      </c>
      <c r="B14" s="648" t="s">
        <v>6</v>
      </c>
      <c r="C14" s="629" t="s">
        <v>168</v>
      </c>
      <c r="D14" s="630"/>
      <c r="E14" s="630"/>
      <c r="F14" s="631"/>
      <c r="G14" s="650" t="s">
        <v>184</v>
      </c>
      <c r="H14" s="651"/>
      <c r="I14" s="651"/>
      <c r="J14" s="652"/>
      <c r="K14" s="653" t="s">
        <v>143</v>
      </c>
      <c r="L14" s="654"/>
      <c r="M14" s="653" t="s">
        <v>144</v>
      </c>
      <c r="N14" s="654"/>
      <c r="O14" s="646" t="s">
        <v>186</v>
      </c>
    </row>
    <row r="15" spans="1:17" ht="51.75" thickBot="1" x14ac:dyDescent="0.25">
      <c r="A15" s="659"/>
      <c r="B15" s="649"/>
      <c r="C15" s="148" t="s">
        <v>106</v>
      </c>
      <c r="D15" s="149" t="s">
        <v>179</v>
      </c>
      <c r="E15" s="149" t="s">
        <v>108</v>
      </c>
      <c r="F15" s="150" t="s">
        <v>109</v>
      </c>
      <c r="G15" s="122" t="s">
        <v>106</v>
      </c>
      <c r="H15" s="123" t="s">
        <v>179</v>
      </c>
      <c r="I15" s="123" t="s">
        <v>108</v>
      </c>
      <c r="J15" s="125" t="s">
        <v>109</v>
      </c>
      <c r="K15" s="126" t="s">
        <v>81</v>
      </c>
      <c r="L15" s="127" t="s">
        <v>103</v>
      </c>
      <c r="M15" s="126" t="s">
        <v>81</v>
      </c>
      <c r="N15" s="127" t="s">
        <v>103</v>
      </c>
      <c r="O15" s="655"/>
    </row>
    <row r="16" spans="1:17" ht="12.75" customHeight="1" x14ac:dyDescent="0.2">
      <c r="A16" s="670" t="str">
        <f>'A) Reajuste Tarifas y Ocupación'!A12</f>
        <v>Jardín Infantil Pequeños Colonos</v>
      </c>
      <c r="B16" s="194" t="str">
        <f>+'A) Reajuste Tarifas y Ocupación'!B12</f>
        <v>Media jornada</v>
      </c>
      <c r="C16" s="294">
        <f>+'A) Reajuste Tarifas y Ocupación'!K12</f>
        <v>61800</v>
      </c>
      <c r="D16" s="295">
        <f>+'A) Reajuste Tarifas y Ocupación'!L12</f>
        <v>74200</v>
      </c>
      <c r="E16" s="295">
        <f>+'A) Reajuste Tarifas y Ocupación'!M12</f>
        <v>118600</v>
      </c>
      <c r="F16" s="296">
        <f>+'A) Reajuste Tarifas y Ocupación'!N12</f>
        <v>144000</v>
      </c>
      <c r="G16" s="470">
        <f>IFERROR(C16/$O16,0)</f>
        <v>0</v>
      </c>
      <c r="H16" s="471">
        <f>IFERROR(D16/$O16,0)</f>
        <v>0</v>
      </c>
      <c r="I16" s="471">
        <f>IFERROR(E16/$O16,0)</f>
        <v>0</v>
      </c>
      <c r="J16" s="472">
        <f>IFERROR(F16/$O16,0)</f>
        <v>0</v>
      </c>
      <c r="K16" s="591" t="s">
        <v>206</v>
      </c>
      <c r="L16" s="500">
        <v>0</v>
      </c>
      <c r="M16" s="501"/>
      <c r="N16" s="500"/>
      <c r="O16" s="130">
        <f>AVERAGE(L16,N16)</f>
        <v>0</v>
      </c>
      <c r="P16" s="25"/>
      <c r="Q16" s="26"/>
    </row>
    <row r="17" spans="1:17" x14ac:dyDescent="0.2">
      <c r="A17" s="670"/>
      <c r="B17" s="194" t="str">
        <f>+'A) Reajuste Tarifas y Ocupación'!B13</f>
        <v>Jornada completa</v>
      </c>
      <c r="C17" s="294">
        <f>+'A) Reajuste Tarifas y Ocupación'!K13</f>
        <v>81200</v>
      </c>
      <c r="D17" s="295">
        <f>+'A) Reajuste Tarifas y Ocupación'!L13</f>
        <v>97500</v>
      </c>
      <c r="E17" s="295">
        <f>+'A) Reajuste Tarifas y Ocupación'!M13</f>
        <v>146200</v>
      </c>
      <c r="F17" s="296">
        <f>+'A) Reajuste Tarifas y Ocupación'!N13</f>
        <v>175500</v>
      </c>
      <c r="G17" s="470">
        <f t="shared" ref="G17:G67" si="0">IFERROR(C17/$O17,0)</f>
        <v>0</v>
      </c>
      <c r="H17" s="471">
        <f t="shared" ref="H17:H67" si="1">IFERROR(D17/$O17,0)</f>
        <v>0</v>
      </c>
      <c r="I17" s="471">
        <f t="shared" ref="I17:I67" si="2">IFERROR(E17/$O17,0)</f>
        <v>0</v>
      </c>
      <c r="J17" s="472">
        <f t="shared" ref="J17:J67" si="3">IFERROR(F17/$O17,0)</f>
        <v>0</v>
      </c>
      <c r="K17" s="502"/>
      <c r="L17" s="503"/>
      <c r="M17" s="504"/>
      <c r="N17" s="503"/>
      <c r="O17" s="195" t="e">
        <f t="shared" ref="O17:O40" si="4">AVERAGE(L17,N17)</f>
        <v>#DIV/0!</v>
      </c>
      <c r="P17" s="25"/>
      <c r="Q17" s="26"/>
    </row>
    <row r="18" spans="1:17" x14ac:dyDescent="0.2">
      <c r="A18" s="670"/>
      <c r="B18" s="194">
        <f>+'A) Reajuste Tarifas y Ocupación'!B14</f>
        <v>0</v>
      </c>
      <c r="C18" s="294">
        <f>+'A) Reajuste Tarifas y Ocupación'!K14</f>
        <v>0</v>
      </c>
      <c r="D18" s="295">
        <f>+'A) Reajuste Tarifas y Ocupación'!L14</f>
        <v>0</v>
      </c>
      <c r="E18" s="295">
        <f>+'A) Reajuste Tarifas y Ocupación'!M14</f>
        <v>0</v>
      </c>
      <c r="F18" s="296">
        <f>+'A) Reajuste Tarifas y Ocupación'!N14</f>
        <v>0</v>
      </c>
      <c r="G18" s="470">
        <f t="shared" si="0"/>
        <v>0</v>
      </c>
      <c r="H18" s="471">
        <f t="shared" si="1"/>
        <v>0</v>
      </c>
      <c r="I18" s="471">
        <f t="shared" si="2"/>
        <v>0</v>
      </c>
      <c r="J18" s="472">
        <f t="shared" si="3"/>
        <v>0</v>
      </c>
      <c r="K18" s="502"/>
      <c r="L18" s="503"/>
      <c r="M18" s="504"/>
      <c r="N18" s="503"/>
      <c r="O18" s="195" t="e">
        <f t="shared" si="4"/>
        <v>#DIV/0!</v>
      </c>
      <c r="P18" s="25"/>
      <c r="Q18" s="26"/>
    </row>
    <row r="19" spans="1:17" x14ac:dyDescent="0.2">
      <c r="A19" s="670"/>
      <c r="B19" s="194">
        <f>+'A) Reajuste Tarifas y Ocupación'!B15</f>
        <v>0</v>
      </c>
      <c r="C19" s="294">
        <f>+'A) Reajuste Tarifas y Ocupación'!K15</f>
        <v>0</v>
      </c>
      <c r="D19" s="295">
        <f>+'A) Reajuste Tarifas y Ocupación'!L15</f>
        <v>0</v>
      </c>
      <c r="E19" s="295">
        <f>+'A) Reajuste Tarifas y Ocupación'!M15</f>
        <v>0</v>
      </c>
      <c r="F19" s="296">
        <f>+'A) Reajuste Tarifas y Ocupación'!N15</f>
        <v>0</v>
      </c>
      <c r="G19" s="470">
        <f t="shared" si="0"/>
        <v>0</v>
      </c>
      <c r="H19" s="471">
        <f t="shared" si="1"/>
        <v>0</v>
      </c>
      <c r="I19" s="471">
        <f t="shared" si="2"/>
        <v>0</v>
      </c>
      <c r="J19" s="472">
        <f t="shared" si="3"/>
        <v>0</v>
      </c>
      <c r="K19" s="502"/>
      <c r="L19" s="503"/>
      <c r="M19" s="504"/>
      <c r="N19" s="503"/>
      <c r="O19" s="195" t="e">
        <f t="shared" si="4"/>
        <v>#DIV/0!</v>
      </c>
      <c r="P19" s="25"/>
      <c r="Q19" s="26"/>
    </row>
    <row r="20" spans="1:17" ht="13.5" thickBot="1" x14ac:dyDescent="0.25">
      <c r="A20" s="671"/>
      <c r="B20" s="196">
        <f>+'A) Reajuste Tarifas y Ocupación'!B16</f>
        <v>0</v>
      </c>
      <c r="C20" s="297">
        <f>+'A) Reajuste Tarifas y Ocupación'!K16</f>
        <v>0</v>
      </c>
      <c r="D20" s="293">
        <f>+'A) Reajuste Tarifas y Ocupación'!L16</f>
        <v>0</v>
      </c>
      <c r="E20" s="293">
        <f>+'A) Reajuste Tarifas y Ocupación'!M16</f>
        <v>0</v>
      </c>
      <c r="F20" s="298">
        <f>+'A) Reajuste Tarifas y Ocupación'!N16</f>
        <v>0</v>
      </c>
      <c r="G20" s="473">
        <f t="shared" si="0"/>
        <v>0</v>
      </c>
      <c r="H20" s="474">
        <f t="shared" si="1"/>
        <v>0</v>
      </c>
      <c r="I20" s="474">
        <f t="shared" si="2"/>
        <v>0</v>
      </c>
      <c r="J20" s="475">
        <f t="shared" si="3"/>
        <v>0</v>
      </c>
      <c r="K20" s="505"/>
      <c r="L20" s="506"/>
      <c r="M20" s="507"/>
      <c r="N20" s="506"/>
      <c r="O20" s="197" t="e">
        <f t="shared" si="4"/>
        <v>#DIV/0!</v>
      </c>
      <c r="P20" s="25"/>
      <c r="Q20" s="26"/>
    </row>
    <row r="21" spans="1:17" ht="12.75" customHeight="1" x14ac:dyDescent="0.2">
      <c r="A21" s="672" t="str">
        <f>'A) Reajuste Tarifas y Ocupación'!A17</f>
        <v>(Nombre de J.I. n° 2)</v>
      </c>
      <c r="B21" s="198" t="str">
        <f>+'A) Reajuste Tarifas y Ocupación'!B17</f>
        <v>(Nombre de prestación 1)</v>
      </c>
      <c r="C21" s="299">
        <f>+'A) Reajuste Tarifas y Ocupación'!K17</f>
        <v>0</v>
      </c>
      <c r="D21" s="300">
        <f>+'A) Reajuste Tarifas y Ocupación'!L17</f>
        <v>0</v>
      </c>
      <c r="E21" s="300">
        <f>+'A) Reajuste Tarifas y Ocupación'!M17</f>
        <v>0</v>
      </c>
      <c r="F21" s="301">
        <f>+'A) Reajuste Tarifas y Ocupación'!N17</f>
        <v>0</v>
      </c>
      <c r="G21" s="476">
        <f t="shared" si="0"/>
        <v>0</v>
      </c>
      <c r="H21" s="477">
        <f t="shared" si="1"/>
        <v>0</v>
      </c>
      <c r="I21" s="477">
        <f t="shared" si="2"/>
        <v>0</v>
      </c>
      <c r="J21" s="478">
        <f t="shared" si="3"/>
        <v>0</v>
      </c>
      <c r="K21" s="508"/>
      <c r="L21" s="500"/>
      <c r="M21" s="501"/>
      <c r="N21" s="500"/>
      <c r="O21" s="199" t="e">
        <f t="shared" si="4"/>
        <v>#DIV/0!</v>
      </c>
    </row>
    <row r="22" spans="1:17" ht="12.75" customHeight="1" x14ac:dyDescent="0.2">
      <c r="A22" s="670"/>
      <c r="B22" s="194" t="str">
        <f>+'A) Reajuste Tarifas y Ocupación'!B18</f>
        <v>(Nombre de prestación 2)</v>
      </c>
      <c r="C22" s="294">
        <f>+'A) Reajuste Tarifas y Ocupación'!K18</f>
        <v>0</v>
      </c>
      <c r="D22" s="295">
        <f>+'A) Reajuste Tarifas y Ocupación'!L18</f>
        <v>0</v>
      </c>
      <c r="E22" s="295">
        <f>+'A) Reajuste Tarifas y Ocupación'!M18</f>
        <v>0</v>
      </c>
      <c r="F22" s="296">
        <f>+'A) Reajuste Tarifas y Ocupación'!N18</f>
        <v>0</v>
      </c>
      <c r="G22" s="479">
        <f t="shared" si="0"/>
        <v>0</v>
      </c>
      <c r="H22" s="480">
        <f t="shared" si="1"/>
        <v>0</v>
      </c>
      <c r="I22" s="480">
        <f t="shared" si="2"/>
        <v>0</v>
      </c>
      <c r="J22" s="481">
        <f t="shared" si="3"/>
        <v>0</v>
      </c>
      <c r="K22" s="509"/>
      <c r="L22" s="503"/>
      <c r="M22" s="504"/>
      <c r="N22" s="503"/>
      <c r="O22" s="195" t="e">
        <f t="shared" si="4"/>
        <v>#DIV/0!</v>
      </c>
    </row>
    <row r="23" spans="1:17" ht="12.75" customHeight="1" x14ac:dyDescent="0.2">
      <c r="A23" s="670"/>
      <c r="B23" s="194" t="str">
        <f>+'A) Reajuste Tarifas y Ocupación'!B19</f>
        <v>(Nombre de prestación 3)</v>
      </c>
      <c r="C23" s="294">
        <f>+'A) Reajuste Tarifas y Ocupación'!K19</f>
        <v>0</v>
      </c>
      <c r="D23" s="295">
        <f>+'A) Reajuste Tarifas y Ocupación'!L19</f>
        <v>0</v>
      </c>
      <c r="E23" s="295">
        <f>+'A) Reajuste Tarifas y Ocupación'!M19</f>
        <v>0</v>
      </c>
      <c r="F23" s="296">
        <f>+'A) Reajuste Tarifas y Ocupación'!N19</f>
        <v>0</v>
      </c>
      <c r="G23" s="479">
        <f t="shared" si="0"/>
        <v>0</v>
      </c>
      <c r="H23" s="480">
        <f t="shared" si="1"/>
        <v>0</v>
      </c>
      <c r="I23" s="480">
        <f t="shared" si="2"/>
        <v>0</v>
      </c>
      <c r="J23" s="481">
        <f t="shared" si="3"/>
        <v>0</v>
      </c>
      <c r="K23" s="502"/>
      <c r="L23" s="503"/>
      <c r="M23" s="504"/>
      <c r="N23" s="503"/>
      <c r="O23" s="195" t="e">
        <f t="shared" si="4"/>
        <v>#DIV/0!</v>
      </c>
    </row>
    <row r="24" spans="1:17" ht="12.75" customHeight="1" x14ac:dyDescent="0.2">
      <c r="A24" s="670"/>
      <c r="B24" s="194" t="str">
        <f>+'A) Reajuste Tarifas y Ocupación'!B20</f>
        <v>(Nombre de prestación 4)</v>
      </c>
      <c r="C24" s="294">
        <f>+'A) Reajuste Tarifas y Ocupación'!K20</f>
        <v>0</v>
      </c>
      <c r="D24" s="295">
        <f>+'A) Reajuste Tarifas y Ocupación'!L20</f>
        <v>0</v>
      </c>
      <c r="E24" s="295">
        <f>+'A) Reajuste Tarifas y Ocupación'!M20</f>
        <v>0</v>
      </c>
      <c r="F24" s="296">
        <f>+'A) Reajuste Tarifas y Ocupación'!N20</f>
        <v>0</v>
      </c>
      <c r="G24" s="479">
        <f t="shared" si="0"/>
        <v>0</v>
      </c>
      <c r="H24" s="480">
        <f t="shared" si="1"/>
        <v>0</v>
      </c>
      <c r="I24" s="480">
        <f t="shared" si="2"/>
        <v>0</v>
      </c>
      <c r="J24" s="481">
        <f t="shared" si="3"/>
        <v>0</v>
      </c>
      <c r="K24" s="502"/>
      <c r="L24" s="503"/>
      <c r="M24" s="504"/>
      <c r="N24" s="503"/>
      <c r="O24" s="195" t="e">
        <f t="shared" si="4"/>
        <v>#DIV/0!</v>
      </c>
    </row>
    <row r="25" spans="1:17" ht="12.75" customHeight="1" thickBot="1" x14ac:dyDescent="0.25">
      <c r="A25" s="671"/>
      <c r="B25" s="196" t="str">
        <f>+'A) Reajuste Tarifas y Ocupación'!B21</f>
        <v>(Nombre de prestación 5)</v>
      </c>
      <c r="C25" s="297">
        <f>+'A) Reajuste Tarifas y Ocupación'!K21</f>
        <v>0</v>
      </c>
      <c r="D25" s="293">
        <f>+'A) Reajuste Tarifas y Ocupación'!L21</f>
        <v>0</v>
      </c>
      <c r="E25" s="293">
        <f>+'A) Reajuste Tarifas y Ocupación'!M21</f>
        <v>0</v>
      </c>
      <c r="F25" s="298">
        <f>+'A) Reajuste Tarifas y Ocupación'!N21</f>
        <v>0</v>
      </c>
      <c r="G25" s="482">
        <f t="shared" si="0"/>
        <v>0</v>
      </c>
      <c r="H25" s="483">
        <f t="shared" si="1"/>
        <v>0</v>
      </c>
      <c r="I25" s="483">
        <f t="shared" si="2"/>
        <v>0</v>
      </c>
      <c r="J25" s="484">
        <f t="shared" si="3"/>
        <v>0</v>
      </c>
      <c r="K25" s="510"/>
      <c r="L25" s="511"/>
      <c r="M25" s="512"/>
      <c r="N25" s="511"/>
      <c r="O25" s="197" t="e">
        <f t="shared" si="4"/>
        <v>#DIV/0!</v>
      </c>
    </row>
    <row r="26" spans="1:17" ht="12.75" customHeight="1" x14ac:dyDescent="0.2">
      <c r="A26" s="672" t="str">
        <f>'A) Reajuste Tarifas y Ocupación'!A22</f>
        <v>(Nombre de J.I. n° 3)</v>
      </c>
      <c r="B26" s="198" t="str">
        <f>+'A) Reajuste Tarifas y Ocupación'!B22</f>
        <v>(Nombre de prestación 1)</v>
      </c>
      <c r="C26" s="299">
        <f>+'A) Reajuste Tarifas y Ocupación'!K22</f>
        <v>0</v>
      </c>
      <c r="D26" s="300">
        <f>+'A) Reajuste Tarifas y Ocupación'!L22</f>
        <v>0</v>
      </c>
      <c r="E26" s="300">
        <f>+'A) Reajuste Tarifas y Ocupación'!M22</f>
        <v>0</v>
      </c>
      <c r="F26" s="301">
        <f>+'A) Reajuste Tarifas y Ocupación'!N22</f>
        <v>0</v>
      </c>
      <c r="G26" s="485">
        <f t="shared" si="0"/>
        <v>0</v>
      </c>
      <c r="H26" s="486">
        <f t="shared" si="1"/>
        <v>0</v>
      </c>
      <c r="I26" s="486">
        <f t="shared" si="2"/>
        <v>0</v>
      </c>
      <c r="J26" s="487">
        <f t="shared" si="3"/>
        <v>0</v>
      </c>
      <c r="K26" s="513"/>
      <c r="L26" s="514"/>
      <c r="M26" s="515"/>
      <c r="N26" s="514"/>
      <c r="O26" s="199" t="e">
        <f t="shared" si="4"/>
        <v>#DIV/0!</v>
      </c>
    </row>
    <row r="27" spans="1:17" ht="12.75" customHeight="1" x14ac:dyDescent="0.2">
      <c r="A27" s="670"/>
      <c r="B27" s="194" t="str">
        <f>+'A) Reajuste Tarifas y Ocupación'!B23</f>
        <v>(Nombre de prestación 2)</v>
      </c>
      <c r="C27" s="294">
        <f>+'A) Reajuste Tarifas y Ocupación'!K23</f>
        <v>0</v>
      </c>
      <c r="D27" s="295">
        <f>+'A) Reajuste Tarifas y Ocupación'!L23</f>
        <v>0</v>
      </c>
      <c r="E27" s="295">
        <f>+'A) Reajuste Tarifas y Ocupación'!M23</f>
        <v>0</v>
      </c>
      <c r="F27" s="296">
        <f>+'A) Reajuste Tarifas y Ocupación'!N23</f>
        <v>0</v>
      </c>
      <c r="G27" s="470">
        <f t="shared" si="0"/>
        <v>0</v>
      </c>
      <c r="H27" s="471">
        <f t="shared" si="1"/>
        <v>0</v>
      </c>
      <c r="I27" s="471">
        <f t="shared" si="2"/>
        <v>0</v>
      </c>
      <c r="J27" s="472">
        <f t="shared" si="3"/>
        <v>0</v>
      </c>
      <c r="K27" s="502"/>
      <c r="L27" s="503"/>
      <c r="M27" s="504"/>
      <c r="N27" s="503"/>
      <c r="O27" s="195" t="e">
        <f t="shared" si="4"/>
        <v>#DIV/0!</v>
      </c>
    </row>
    <row r="28" spans="1:17" ht="12.75" customHeight="1" x14ac:dyDescent="0.2">
      <c r="A28" s="670"/>
      <c r="B28" s="194" t="str">
        <f>+'A) Reajuste Tarifas y Ocupación'!B24</f>
        <v>(Nombre de prestación 3)</v>
      </c>
      <c r="C28" s="294">
        <f>+'A) Reajuste Tarifas y Ocupación'!K24</f>
        <v>0</v>
      </c>
      <c r="D28" s="295">
        <f>+'A) Reajuste Tarifas y Ocupación'!L24</f>
        <v>0</v>
      </c>
      <c r="E28" s="295">
        <f>+'A) Reajuste Tarifas y Ocupación'!M24</f>
        <v>0</v>
      </c>
      <c r="F28" s="296">
        <f>+'A) Reajuste Tarifas y Ocupación'!N24</f>
        <v>0</v>
      </c>
      <c r="G28" s="470">
        <f t="shared" si="0"/>
        <v>0</v>
      </c>
      <c r="H28" s="471">
        <f t="shared" si="1"/>
        <v>0</v>
      </c>
      <c r="I28" s="471">
        <f t="shared" si="2"/>
        <v>0</v>
      </c>
      <c r="J28" s="472">
        <f t="shared" si="3"/>
        <v>0</v>
      </c>
      <c r="K28" s="502"/>
      <c r="L28" s="503"/>
      <c r="M28" s="504"/>
      <c r="N28" s="503"/>
      <c r="O28" s="195" t="e">
        <f t="shared" si="4"/>
        <v>#DIV/0!</v>
      </c>
    </row>
    <row r="29" spans="1:17" ht="12.75" customHeight="1" x14ac:dyDescent="0.2">
      <c r="A29" s="670"/>
      <c r="B29" s="194" t="str">
        <f>+'A) Reajuste Tarifas y Ocupación'!B25</f>
        <v>(Nombre de prestación 4)</v>
      </c>
      <c r="C29" s="294">
        <f>+'A) Reajuste Tarifas y Ocupación'!K25</f>
        <v>0</v>
      </c>
      <c r="D29" s="295">
        <f>+'A) Reajuste Tarifas y Ocupación'!L25</f>
        <v>0</v>
      </c>
      <c r="E29" s="295">
        <f>+'A) Reajuste Tarifas y Ocupación'!M25</f>
        <v>0</v>
      </c>
      <c r="F29" s="296">
        <f>+'A) Reajuste Tarifas y Ocupación'!N25</f>
        <v>0</v>
      </c>
      <c r="G29" s="470">
        <f t="shared" si="0"/>
        <v>0</v>
      </c>
      <c r="H29" s="471">
        <f t="shared" si="1"/>
        <v>0</v>
      </c>
      <c r="I29" s="471">
        <f t="shared" si="2"/>
        <v>0</v>
      </c>
      <c r="J29" s="472">
        <f t="shared" si="3"/>
        <v>0</v>
      </c>
      <c r="K29" s="502"/>
      <c r="L29" s="503"/>
      <c r="M29" s="504"/>
      <c r="N29" s="503"/>
      <c r="O29" s="195" t="e">
        <f t="shared" si="4"/>
        <v>#DIV/0!</v>
      </c>
    </row>
    <row r="30" spans="1:17" ht="12.75" customHeight="1" thickBot="1" x14ac:dyDescent="0.25">
      <c r="A30" s="671"/>
      <c r="B30" s="196" t="str">
        <f>+'A) Reajuste Tarifas y Ocupación'!B26</f>
        <v>(Nombre de prestación 5)</v>
      </c>
      <c r="C30" s="297">
        <f>+'A) Reajuste Tarifas y Ocupación'!K26</f>
        <v>0</v>
      </c>
      <c r="D30" s="293">
        <f>+'A) Reajuste Tarifas y Ocupación'!L26</f>
        <v>0</v>
      </c>
      <c r="E30" s="293">
        <f>+'A) Reajuste Tarifas y Ocupación'!M26</f>
        <v>0</v>
      </c>
      <c r="F30" s="298">
        <f>+'A) Reajuste Tarifas y Ocupación'!N26</f>
        <v>0</v>
      </c>
      <c r="G30" s="473">
        <f t="shared" si="0"/>
        <v>0</v>
      </c>
      <c r="H30" s="474">
        <f t="shared" si="1"/>
        <v>0</v>
      </c>
      <c r="I30" s="474">
        <f t="shared" si="2"/>
        <v>0</v>
      </c>
      <c r="J30" s="475">
        <f t="shared" si="3"/>
        <v>0</v>
      </c>
      <c r="K30" s="505"/>
      <c r="L30" s="506"/>
      <c r="M30" s="507"/>
      <c r="N30" s="506"/>
      <c r="O30" s="197" t="e">
        <f t="shared" si="4"/>
        <v>#DIV/0!</v>
      </c>
    </row>
    <row r="31" spans="1:17" ht="12.75" customHeight="1" x14ac:dyDescent="0.2">
      <c r="A31" s="672" t="str">
        <f>'A) Reajuste Tarifas y Ocupación'!A27</f>
        <v>(Nombre de J.I. n° 4)</v>
      </c>
      <c r="B31" s="198" t="str">
        <f>+'A) Reajuste Tarifas y Ocupación'!B27</f>
        <v>(Nombre de prestación 1)</v>
      </c>
      <c r="C31" s="299">
        <f>+'A) Reajuste Tarifas y Ocupación'!K27</f>
        <v>0</v>
      </c>
      <c r="D31" s="300">
        <f>+'A) Reajuste Tarifas y Ocupación'!L27</f>
        <v>0</v>
      </c>
      <c r="E31" s="300">
        <f>+'A) Reajuste Tarifas y Ocupación'!M27</f>
        <v>0</v>
      </c>
      <c r="F31" s="301">
        <f>+'A) Reajuste Tarifas y Ocupación'!N27</f>
        <v>0</v>
      </c>
      <c r="G31" s="476">
        <f t="shared" si="0"/>
        <v>0</v>
      </c>
      <c r="H31" s="477">
        <f t="shared" si="1"/>
        <v>0</v>
      </c>
      <c r="I31" s="477">
        <f t="shared" si="2"/>
        <v>0</v>
      </c>
      <c r="J31" s="478">
        <f t="shared" si="3"/>
        <v>0</v>
      </c>
      <c r="K31" s="499"/>
      <c r="L31" s="500"/>
      <c r="M31" s="501"/>
      <c r="N31" s="500"/>
      <c r="O31" s="199" t="e">
        <f t="shared" si="4"/>
        <v>#DIV/0!</v>
      </c>
    </row>
    <row r="32" spans="1:17" ht="12.75" customHeight="1" x14ac:dyDescent="0.2">
      <c r="A32" s="670"/>
      <c r="B32" s="194" t="str">
        <f>+'A) Reajuste Tarifas y Ocupación'!B28</f>
        <v>(Nombre de prestación 2)</v>
      </c>
      <c r="C32" s="294">
        <f>+'A) Reajuste Tarifas y Ocupación'!K28</f>
        <v>0</v>
      </c>
      <c r="D32" s="295">
        <f>+'A) Reajuste Tarifas y Ocupación'!L28</f>
        <v>0</v>
      </c>
      <c r="E32" s="295">
        <f>+'A) Reajuste Tarifas y Ocupación'!M28</f>
        <v>0</v>
      </c>
      <c r="F32" s="296">
        <f>+'A) Reajuste Tarifas y Ocupación'!N28</f>
        <v>0</v>
      </c>
      <c r="G32" s="479">
        <f t="shared" si="0"/>
        <v>0</v>
      </c>
      <c r="H32" s="480">
        <f t="shared" si="1"/>
        <v>0</v>
      </c>
      <c r="I32" s="480">
        <f t="shared" si="2"/>
        <v>0</v>
      </c>
      <c r="J32" s="481">
        <f t="shared" si="3"/>
        <v>0</v>
      </c>
      <c r="K32" s="502"/>
      <c r="L32" s="503"/>
      <c r="M32" s="504"/>
      <c r="N32" s="503"/>
      <c r="O32" s="195" t="e">
        <f t="shared" si="4"/>
        <v>#DIV/0!</v>
      </c>
    </row>
    <row r="33" spans="1:15" ht="12.75" customHeight="1" x14ac:dyDescent="0.2">
      <c r="A33" s="670"/>
      <c r="B33" s="194" t="str">
        <f>+'A) Reajuste Tarifas y Ocupación'!B29</f>
        <v>(Nombre de prestación 3)</v>
      </c>
      <c r="C33" s="294">
        <f>+'A) Reajuste Tarifas y Ocupación'!K29</f>
        <v>0</v>
      </c>
      <c r="D33" s="295">
        <f>+'A) Reajuste Tarifas y Ocupación'!L29</f>
        <v>0</v>
      </c>
      <c r="E33" s="295">
        <f>+'A) Reajuste Tarifas y Ocupación'!M29</f>
        <v>0</v>
      </c>
      <c r="F33" s="296">
        <f>+'A) Reajuste Tarifas y Ocupación'!N29</f>
        <v>0</v>
      </c>
      <c r="G33" s="479">
        <f t="shared" si="0"/>
        <v>0</v>
      </c>
      <c r="H33" s="480">
        <f t="shared" si="1"/>
        <v>0</v>
      </c>
      <c r="I33" s="480">
        <f t="shared" si="2"/>
        <v>0</v>
      </c>
      <c r="J33" s="481">
        <f t="shared" si="3"/>
        <v>0</v>
      </c>
      <c r="K33" s="502"/>
      <c r="L33" s="503"/>
      <c r="M33" s="504"/>
      <c r="N33" s="503"/>
      <c r="O33" s="195" t="e">
        <f t="shared" si="4"/>
        <v>#DIV/0!</v>
      </c>
    </row>
    <row r="34" spans="1:15" ht="12.75" customHeight="1" x14ac:dyDescent="0.2">
      <c r="A34" s="670"/>
      <c r="B34" s="194" t="str">
        <f>+'A) Reajuste Tarifas y Ocupación'!B30</f>
        <v>(Nombre de prestación 4)</v>
      </c>
      <c r="C34" s="294">
        <f>+'A) Reajuste Tarifas y Ocupación'!K30</f>
        <v>0</v>
      </c>
      <c r="D34" s="295">
        <f>+'A) Reajuste Tarifas y Ocupación'!L30</f>
        <v>0</v>
      </c>
      <c r="E34" s="295">
        <f>+'A) Reajuste Tarifas y Ocupación'!M30</f>
        <v>0</v>
      </c>
      <c r="F34" s="296">
        <f>+'A) Reajuste Tarifas y Ocupación'!N30</f>
        <v>0</v>
      </c>
      <c r="G34" s="479">
        <f t="shared" si="0"/>
        <v>0</v>
      </c>
      <c r="H34" s="480">
        <f t="shared" si="1"/>
        <v>0</v>
      </c>
      <c r="I34" s="480">
        <f t="shared" si="2"/>
        <v>0</v>
      </c>
      <c r="J34" s="481">
        <f t="shared" si="3"/>
        <v>0</v>
      </c>
      <c r="K34" s="502"/>
      <c r="L34" s="503"/>
      <c r="M34" s="504"/>
      <c r="N34" s="503"/>
      <c r="O34" s="195" t="e">
        <f t="shared" si="4"/>
        <v>#DIV/0!</v>
      </c>
    </row>
    <row r="35" spans="1:15" ht="12.75" customHeight="1" thickBot="1" x14ac:dyDescent="0.25">
      <c r="A35" s="671"/>
      <c r="B35" s="196" t="str">
        <f>+'A) Reajuste Tarifas y Ocupación'!B31</f>
        <v>(Nombre de prestación 5)</v>
      </c>
      <c r="C35" s="297">
        <f>+'A) Reajuste Tarifas y Ocupación'!K31</f>
        <v>0</v>
      </c>
      <c r="D35" s="293">
        <f>+'A) Reajuste Tarifas y Ocupación'!L31</f>
        <v>0</v>
      </c>
      <c r="E35" s="293">
        <f>+'A) Reajuste Tarifas y Ocupación'!M31</f>
        <v>0</v>
      </c>
      <c r="F35" s="298">
        <f>+'A) Reajuste Tarifas y Ocupación'!N31</f>
        <v>0</v>
      </c>
      <c r="G35" s="482">
        <f t="shared" si="0"/>
        <v>0</v>
      </c>
      <c r="H35" s="483">
        <f t="shared" si="1"/>
        <v>0</v>
      </c>
      <c r="I35" s="483">
        <f t="shared" si="2"/>
        <v>0</v>
      </c>
      <c r="J35" s="484">
        <f t="shared" si="3"/>
        <v>0</v>
      </c>
      <c r="K35" s="510"/>
      <c r="L35" s="511"/>
      <c r="M35" s="512"/>
      <c r="N35" s="511"/>
      <c r="O35" s="197" t="e">
        <f t="shared" si="4"/>
        <v>#DIV/0!</v>
      </c>
    </row>
    <row r="36" spans="1:15" ht="12.75" customHeight="1" x14ac:dyDescent="0.2">
      <c r="A36" s="672" t="str">
        <f>'A) Reajuste Tarifas y Ocupación'!A32</f>
        <v>(Nombre de J.I. n° 5)</v>
      </c>
      <c r="B36" s="198" t="str">
        <f>+'A) Reajuste Tarifas y Ocupación'!B32</f>
        <v>(Nombre de prestación 1)</v>
      </c>
      <c r="C36" s="299">
        <f>+'A) Reajuste Tarifas y Ocupación'!K32</f>
        <v>0</v>
      </c>
      <c r="D36" s="300">
        <f>+'A) Reajuste Tarifas y Ocupación'!L32</f>
        <v>0</v>
      </c>
      <c r="E36" s="300">
        <f>+'A) Reajuste Tarifas y Ocupación'!M32</f>
        <v>0</v>
      </c>
      <c r="F36" s="301">
        <f>+'A) Reajuste Tarifas y Ocupación'!N32</f>
        <v>0</v>
      </c>
      <c r="G36" s="485">
        <f t="shared" si="0"/>
        <v>0</v>
      </c>
      <c r="H36" s="486">
        <f t="shared" si="1"/>
        <v>0</v>
      </c>
      <c r="I36" s="486">
        <f t="shared" si="2"/>
        <v>0</v>
      </c>
      <c r="J36" s="487">
        <f t="shared" si="3"/>
        <v>0</v>
      </c>
      <c r="K36" s="513"/>
      <c r="L36" s="514"/>
      <c r="M36" s="515"/>
      <c r="N36" s="514"/>
      <c r="O36" s="199" t="e">
        <f t="shared" si="4"/>
        <v>#DIV/0!</v>
      </c>
    </row>
    <row r="37" spans="1:15" ht="12.75" customHeight="1" x14ac:dyDescent="0.2">
      <c r="A37" s="670"/>
      <c r="B37" s="194" t="str">
        <f>+'A) Reajuste Tarifas y Ocupación'!B33</f>
        <v>(Nombre de prestación 2)</v>
      </c>
      <c r="C37" s="294">
        <f>+'A) Reajuste Tarifas y Ocupación'!K33</f>
        <v>0</v>
      </c>
      <c r="D37" s="295">
        <f>+'A) Reajuste Tarifas y Ocupación'!L33</f>
        <v>0</v>
      </c>
      <c r="E37" s="295">
        <f>+'A) Reajuste Tarifas y Ocupación'!M33</f>
        <v>0</v>
      </c>
      <c r="F37" s="296">
        <f>+'A) Reajuste Tarifas y Ocupación'!N33</f>
        <v>0</v>
      </c>
      <c r="G37" s="470">
        <f t="shared" si="0"/>
        <v>0</v>
      </c>
      <c r="H37" s="471">
        <f t="shared" si="1"/>
        <v>0</v>
      </c>
      <c r="I37" s="471">
        <f t="shared" si="2"/>
        <v>0</v>
      </c>
      <c r="J37" s="472">
        <f t="shared" si="3"/>
        <v>0</v>
      </c>
      <c r="K37" s="502"/>
      <c r="L37" s="503"/>
      <c r="M37" s="504"/>
      <c r="N37" s="503"/>
      <c r="O37" s="195" t="e">
        <f t="shared" si="4"/>
        <v>#DIV/0!</v>
      </c>
    </row>
    <row r="38" spans="1:15" ht="12.75" customHeight="1" x14ac:dyDescent="0.2">
      <c r="A38" s="670"/>
      <c r="B38" s="194" t="str">
        <f>+'A) Reajuste Tarifas y Ocupación'!B34</f>
        <v>(Nombre de prestación 3)</v>
      </c>
      <c r="C38" s="294">
        <f>+'A) Reajuste Tarifas y Ocupación'!K34</f>
        <v>0</v>
      </c>
      <c r="D38" s="295">
        <f>+'A) Reajuste Tarifas y Ocupación'!L34</f>
        <v>0</v>
      </c>
      <c r="E38" s="295">
        <f>+'A) Reajuste Tarifas y Ocupación'!M34</f>
        <v>0</v>
      </c>
      <c r="F38" s="296">
        <f>+'A) Reajuste Tarifas y Ocupación'!N34</f>
        <v>0</v>
      </c>
      <c r="G38" s="470">
        <f t="shared" si="0"/>
        <v>0</v>
      </c>
      <c r="H38" s="471">
        <f t="shared" si="1"/>
        <v>0</v>
      </c>
      <c r="I38" s="471">
        <f t="shared" si="2"/>
        <v>0</v>
      </c>
      <c r="J38" s="472">
        <f t="shared" si="3"/>
        <v>0</v>
      </c>
      <c r="K38" s="502"/>
      <c r="L38" s="503"/>
      <c r="M38" s="504"/>
      <c r="N38" s="503"/>
      <c r="O38" s="195" t="e">
        <f t="shared" si="4"/>
        <v>#DIV/0!</v>
      </c>
    </row>
    <row r="39" spans="1:15" ht="12.75" customHeight="1" x14ac:dyDescent="0.2">
      <c r="A39" s="670"/>
      <c r="B39" s="194" t="str">
        <f>+'A) Reajuste Tarifas y Ocupación'!B35</f>
        <v>(Nombre de prestación 4)</v>
      </c>
      <c r="C39" s="294">
        <f>+'A) Reajuste Tarifas y Ocupación'!K35</f>
        <v>0</v>
      </c>
      <c r="D39" s="295">
        <f>+'A) Reajuste Tarifas y Ocupación'!L35</f>
        <v>0</v>
      </c>
      <c r="E39" s="295">
        <f>+'A) Reajuste Tarifas y Ocupación'!M35</f>
        <v>0</v>
      </c>
      <c r="F39" s="296">
        <f>+'A) Reajuste Tarifas y Ocupación'!N35</f>
        <v>0</v>
      </c>
      <c r="G39" s="470">
        <f t="shared" si="0"/>
        <v>0</v>
      </c>
      <c r="H39" s="471">
        <f t="shared" si="1"/>
        <v>0</v>
      </c>
      <c r="I39" s="471">
        <f t="shared" si="2"/>
        <v>0</v>
      </c>
      <c r="J39" s="472">
        <f t="shared" si="3"/>
        <v>0</v>
      </c>
      <c r="K39" s="502"/>
      <c r="L39" s="503"/>
      <c r="M39" s="504"/>
      <c r="N39" s="503"/>
      <c r="O39" s="195" t="e">
        <f t="shared" si="4"/>
        <v>#DIV/0!</v>
      </c>
    </row>
    <row r="40" spans="1:15" ht="12.75" customHeight="1" thickBot="1" x14ac:dyDescent="0.25">
      <c r="A40" s="671"/>
      <c r="B40" s="196" t="str">
        <f>+'A) Reajuste Tarifas y Ocupación'!B36</f>
        <v>(Nombre de prestación 5)</v>
      </c>
      <c r="C40" s="297">
        <f>+'A) Reajuste Tarifas y Ocupación'!K36</f>
        <v>0</v>
      </c>
      <c r="D40" s="293">
        <f>+'A) Reajuste Tarifas y Ocupación'!L36</f>
        <v>0</v>
      </c>
      <c r="E40" s="293">
        <f>+'A) Reajuste Tarifas y Ocupación'!M36</f>
        <v>0</v>
      </c>
      <c r="F40" s="298">
        <f>+'A) Reajuste Tarifas y Ocupación'!N36</f>
        <v>0</v>
      </c>
      <c r="G40" s="473">
        <f t="shared" si="0"/>
        <v>0</v>
      </c>
      <c r="H40" s="474">
        <f t="shared" si="1"/>
        <v>0</v>
      </c>
      <c r="I40" s="474">
        <f t="shared" si="2"/>
        <v>0</v>
      </c>
      <c r="J40" s="475">
        <f t="shared" si="3"/>
        <v>0</v>
      </c>
      <c r="K40" s="505"/>
      <c r="L40" s="506"/>
      <c r="M40" s="507"/>
      <c r="N40" s="506"/>
      <c r="O40" s="197" t="e">
        <f t="shared" si="4"/>
        <v>#DIV/0!</v>
      </c>
    </row>
    <row r="41" spans="1:15" ht="12.75" customHeight="1" x14ac:dyDescent="0.2">
      <c r="A41" s="672" t="str">
        <f>'A) Reajuste Tarifas y Ocupación'!A37</f>
        <v>(Nombre de J.I. n° 6)</v>
      </c>
      <c r="B41" s="198" t="str">
        <f>+'A) Reajuste Tarifas y Ocupación'!B37</f>
        <v>(Nombre de prestación 1)</v>
      </c>
      <c r="C41" s="299">
        <f>+'A) Reajuste Tarifas y Ocupación'!K37</f>
        <v>0</v>
      </c>
      <c r="D41" s="300">
        <f>+'A) Reajuste Tarifas y Ocupación'!L37</f>
        <v>0</v>
      </c>
      <c r="E41" s="300">
        <f>+'A) Reajuste Tarifas y Ocupación'!M37</f>
        <v>0</v>
      </c>
      <c r="F41" s="301">
        <f>+'A) Reajuste Tarifas y Ocupación'!N37</f>
        <v>0</v>
      </c>
      <c r="G41" s="476">
        <f t="shared" si="0"/>
        <v>0</v>
      </c>
      <c r="H41" s="477">
        <f t="shared" si="1"/>
        <v>0</v>
      </c>
      <c r="I41" s="477">
        <f t="shared" si="2"/>
        <v>0</v>
      </c>
      <c r="J41" s="478">
        <f t="shared" si="3"/>
        <v>0</v>
      </c>
      <c r="K41" s="499"/>
      <c r="L41" s="500"/>
      <c r="M41" s="501"/>
      <c r="N41" s="500"/>
      <c r="O41" s="199" t="e">
        <f t="shared" ref="O41:O62" si="5">AVERAGE(L41,N41)</f>
        <v>#DIV/0!</v>
      </c>
    </row>
    <row r="42" spans="1:15" ht="12.75" customHeight="1" x14ac:dyDescent="0.2">
      <c r="A42" s="670"/>
      <c r="B42" s="194" t="str">
        <f>+'A) Reajuste Tarifas y Ocupación'!B38</f>
        <v>(Nombre de prestación 2)</v>
      </c>
      <c r="C42" s="294">
        <f>+'A) Reajuste Tarifas y Ocupación'!K38</f>
        <v>0</v>
      </c>
      <c r="D42" s="295">
        <f>+'A) Reajuste Tarifas y Ocupación'!L38</f>
        <v>0</v>
      </c>
      <c r="E42" s="295">
        <f>+'A) Reajuste Tarifas y Ocupación'!M38</f>
        <v>0</v>
      </c>
      <c r="F42" s="296">
        <f>+'A) Reajuste Tarifas y Ocupación'!N38</f>
        <v>0</v>
      </c>
      <c r="G42" s="470">
        <f t="shared" si="0"/>
        <v>0</v>
      </c>
      <c r="H42" s="488">
        <f t="shared" si="1"/>
        <v>0</v>
      </c>
      <c r="I42" s="471">
        <f t="shared" si="2"/>
        <v>0</v>
      </c>
      <c r="J42" s="472">
        <f t="shared" si="3"/>
        <v>0</v>
      </c>
      <c r="K42" s="502"/>
      <c r="L42" s="503"/>
      <c r="M42" s="504"/>
      <c r="N42" s="503"/>
      <c r="O42" s="195" t="e">
        <f t="shared" si="5"/>
        <v>#DIV/0!</v>
      </c>
    </row>
    <row r="43" spans="1:15" ht="12.75" customHeight="1" x14ac:dyDescent="0.2">
      <c r="A43" s="670"/>
      <c r="B43" s="194" t="str">
        <f>+'A) Reajuste Tarifas y Ocupación'!B39</f>
        <v>(Nombre de prestación 3)</v>
      </c>
      <c r="C43" s="294">
        <f>+'A) Reajuste Tarifas y Ocupación'!K39</f>
        <v>0</v>
      </c>
      <c r="D43" s="295">
        <f>+'A) Reajuste Tarifas y Ocupación'!L39</f>
        <v>0</v>
      </c>
      <c r="E43" s="295">
        <f>+'A) Reajuste Tarifas y Ocupación'!M39</f>
        <v>0</v>
      </c>
      <c r="F43" s="296">
        <f>+'A) Reajuste Tarifas y Ocupación'!N39</f>
        <v>0</v>
      </c>
      <c r="G43" s="470">
        <f t="shared" si="0"/>
        <v>0</v>
      </c>
      <c r="H43" s="488">
        <f t="shared" si="1"/>
        <v>0</v>
      </c>
      <c r="I43" s="471">
        <f t="shared" si="2"/>
        <v>0</v>
      </c>
      <c r="J43" s="472">
        <f t="shared" si="3"/>
        <v>0</v>
      </c>
      <c r="K43" s="502"/>
      <c r="L43" s="503"/>
      <c r="M43" s="504"/>
      <c r="N43" s="503"/>
      <c r="O43" s="195" t="e">
        <f t="shared" si="5"/>
        <v>#DIV/0!</v>
      </c>
    </row>
    <row r="44" spans="1:15" ht="12.75" customHeight="1" x14ac:dyDescent="0.2">
      <c r="A44" s="670"/>
      <c r="B44" s="194" t="str">
        <f>+'A) Reajuste Tarifas y Ocupación'!B40</f>
        <v>(Nombre de prestación 4)</v>
      </c>
      <c r="C44" s="294">
        <f>+'A) Reajuste Tarifas y Ocupación'!K40</f>
        <v>0</v>
      </c>
      <c r="D44" s="295">
        <f>+'A) Reajuste Tarifas y Ocupación'!L40</f>
        <v>0</v>
      </c>
      <c r="E44" s="295">
        <f>+'A) Reajuste Tarifas y Ocupación'!M40</f>
        <v>0</v>
      </c>
      <c r="F44" s="296">
        <f>+'A) Reajuste Tarifas y Ocupación'!N40</f>
        <v>0</v>
      </c>
      <c r="G44" s="470">
        <f t="shared" si="0"/>
        <v>0</v>
      </c>
      <c r="H44" s="488">
        <f t="shared" si="1"/>
        <v>0</v>
      </c>
      <c r="I44" s="471">
        <f t="shared" si="2"/>
        <v>0</v>
      </c>
      <c r="J44" s="472">
        <f t="shared" si="3"/>
        <v>0</v>
      </c>
      <c r="K44" s="502"/>
      <c r="L44" s="503"/>
      <c r="M44" s="504"/>
      <c r="N44" s="503"/>
      <c r="O44" s="195" t="e">
        <f t="shared" si="5"/>
        <v>#DIV/0!</v>
      </c>
    </row>
    <row r="45" spans="1:15" ht="12.75" customHeight="1" thickBot="1" x14ac:dyDescent="0.25">
      <c r="A45" s="671"/>
      <c r="B45" s="196" t="str">
        <f>+'A) Reajuste Tarifas y Ocupación'!B41</f>
        <v>(Nombre de prestación 5)</v>
      </c>
      <c r="C45" s="297">
        <f>+'A) Reajuste Tarifas y Ocupación'!K41</f>
        <v>0</v>
      </c>
      <c r="D45" s="293">
        <f>+'A) Reajuste Tarifas y Ocupación'!L41</f>
        <v>0</v>
      </c>
      <c r="E45" s="293">
        <f>+'A) Reajuste Tarifas y Ocupación'!M41</f>
        <v>0</v>
      </c>
      <c r="F45" s="298">
        <f>+'A) Reajuste Tarifas y Ocupación'!N41</f>
        <v>0</v>
      </c>
      <c r="G45" s="470">
        <f t="shared" si="0"/>
        <v>0</v>
      </c>
      <c r="H45" s="489">
        <f t="shared" si="1"/>
        <v>0</v>
      </c>
      <c r="I45" s="471">
        <f t="shared" si="2"/>
        <v>0</v>
      </c>
      <c r="J45" s="472">
        <f t="shared" si="3"/>
        <v>0</v>
      </c>
      <c r="K45" s="510"/>
      <c r="L45" s="511"/>
      <c r="M45" s="512"/>
      <c r="N45" s="511"/>
      <c r="O45" s="197" t="e">
        <f t="shared" si="5"/>
        <v>#DIV/0!</v>
      </c>
    </row>
    <row r="46" spans="1:15" ht="20.25" customHeight="1" x14ac:dyDescent="0.2">
      <c r="A46" s="658" t="s">
        <v>195</v>
      </c>
      <c r="B46" s="648" t="s">
        <v>6</v>
      </c>
      <c r="C46" s="629" t="s">
        <v>168</v>
      </c>
      <c r="D46" s="630"/>
      <c r="E46" s="630"/>
      <c r="F46" s="631"/>
      <c r="G46" s="650" t="s">
        <v>184</v>
      </c>
      <c r="H46" s="651"/>
      <c r="I46" s="651"/>
      <c r="J46" s="652"/>
      <c r="K46" s="653" t="s">
        <v>143</v>
      </c>
      <c r="L46" s="654"/>
      <c r="M46" s="653" t="s">
        <v>144</v>
      </c>
      <c r="N46" s="654"/>
      <c r="O46" s="646" t="s">
        <v>186</v>
      </c>
    </row>
    <row r="47" spans="1:15" ht="51.75" thickBot="1" x14ac:dyDescent="0.25">
      <c r="A47" s="659"/>
      <c r="B47" s="649"/>
      <c r="C47" s="148" t="s">
        <v>106</v>
      </c>
      <c r="D47" s="149" t="s">
        <v>179</v>
      </c>
      <c r="E47" s="149" t="s">
        <v>108</v>
      </c>
      <c r="F47" s="150" t="s">
        <v>109</v>
      </c>
      <c r="G47" s="122" t="s">
        <v>106</v>
      </c>
      <c r="H47" s="123" t="s">
        <v>179</v>
      </c>
      <c r="I47" s="123" t="s">
        <v>108</v>
      </c>
      <c r="J47" s="350" t="s">
        <v>109</v>
      </c>
      <c r="K47" s="352" t="s">
        <v>81</v>
      </c>
      <c r="L47" s="353" t="s">
        <v>103</v>
      </c>
      <c r="M47" s="352" t="s">
        <v>81</v>
      </c>
      <c r="N47" s="353" t="s">
        <v>103</v>
      </c>
      <c r="O47" s="647"/>
    </row>
    <row r="48" spans="1:15" ht="12.75" customHeight="1" x14ac:dyDescent="0.2">
      <c r="A48" s="672" t="str">
        <f>'A) Reajuste Tarifas y Ocupación'!A44</f>
        <v>Sala Cuna YYYYY</v>
      </c>
      <c r="B48" s="198" t="str">
        <f>+'A) Reajuste Tarifas y Ocupación'!B44</f>
        <v>Diurna</v>
      </c>
      <c r="C48" s="299">
        <f>+'A) Reajuste Tarifas y Ocupación'!K44</f>
        <v>0</v>
      </c>
      <c r="D48" s="300">
        <f>+'A) Reajuste Tarifas y Ocupación'!L44</f>
        <v>0</v>
      </c>
      <c r="E48" s="300">
        <f>+'A) Reajuste Tarifas y Ocupación'!M44</f>
        <v>0</v>
      </c>
      <c r="F48" s="301">
        <f>+'A) Reajuste Tarifas y Ocupación'!N44</f>
        <v>0</v>
      </c>
      <c r="G48" s="485">
        <f t="shared" si="0"/>
        <v>0</v>
      </c>
      <c r="H48" s="486">
        <f t="shared" si="1"/>
        <v>0</v>
      </c>
      <c r="I48" s="486">
        <f t="shared" si="2"/>
        <v>0</v>
      </c>
      <c r="J48" s="490">
        <f t="shared" si="3"/>
        <v>0</v>
      </c>
      <c r="K48" s="612" t="s">
        <v>239</v>
      </c>
      <c r="L48" s="514">
        <v>0</v>
      </c>
      <c r="M48" s="515"/>
      <c r="N48" s="514"/>
      <c r="O48" s="351">
        <f t="shared" si="5"/>
        <v>0</v>
      </c>
    </row>
    <row r="49" spans="1:15" ht="12.75" customHeight="1" x14ac:dyDescent="0.2">
      <c r="A49" s="670"/>
      <c r="B49" s="194" t="str">
        <f>+'A) Reajuste Tarifas y Ocupación'!B45</f>
        <v>Noche</v>
      </c>
      <c r="C49" s="294">
        <f>+'A) Reajuste Tarifas y Ocupación'!K45</f>
        <v>0</v>
      </c>
      <c r="D49" s="295">
        <f>+'A) Reajuste Tarifas y Ocupación'!L45</f>
        <v>0</v>
      </c>
      <c r="E49" s="295">
        <f>+'A) Reajuste Tarifas y Ocupación'!M45</f>
        <v>0</v>
      </c>
      <c r="F49" s="296">
        <f>+'A) Reajuste Tarifas y Ocupación'!N45</f>
        <v>0</v>
      </c>
      <c r="G49" s="485">
        <f t="shared" si="0"/>
        <v>0</v>
      </c>
      <c r="H49" s="486">
        <f t="shared" si="1"/>
        <v>0</v>
      </c>
      <c r="I49" s="486">
        <f t="shared" si="2"/>
        <v>0</v>
      </c>
      <c r="J49" s="490">
        <f t="shared" si="3"/>
        <v>0</v>
      </c>
      <c r="K49" s="502"/>
      <c r="L49" s="503"/>
      <c r="M49" s="504"/>
      <c r="N49" s="503"/>
      <c r="O49" s="195" t="e">
        <f t="shared" si="5"/>
        <v>#DIV/0!</v>
      </c>
    </row>
    <row r="50" spans="1:15" ht="12.75" customHeight="1" x14ac:dyDescent="0.2">
      <c r="A50" s="670"/>
      <c r="B50" s="194" t="str">
        <f>+'A) Reajuste Tarifas y Ocupación'!B46</f>
        <v>Media Jornada</v>
      </c>
      <c r="C50" s="294">
        <f>+'A) Reajuste Tarifas y Ocupación'!K46</f>
        <v>0</v>
      </c>
      <c r="D50" s="295">
        <f>+'A) Reajuste Tarifas y Ocupación'!L46</f>
        <v>0</v>
      </c>
      <c r="E50" s="295">
        <f>+'A) Reajuste Tarifas y Ocupación'!M46</f>
        <v>0</v>
      </c>
      <c r="F50" s="296">
        <f>+'A) Reajuste Tarifas y Ocupación'!N46</f>
        <v>0</v>
      </c>
      <c r="G50" s="485">
        <f t="shared" si="0"/>
        <v>0</v>
      </c>
      <c r="H50" s="486">
        <f t="shared" si="1"/>
        <v>0</v>
      </c>
      <c r="I50" s="486">
        <f t="shared" si="2"/>
        <v>0</v>
      </c>
      <c r="J50" s="490">
        <f t="shared" si="3"/>
        <v>0</v>
      </c>
      <c r="K50" s="502"/>
      <c r="L50" s="503"/>
      <c r="M50" s="504"/>
      <c r="N50" s="503"/>
      <c r="O50" s="195" t="e">
        <f t="shared" si="5"/>
        <v>#DIV/0!</v>
      </c>
    </row>
    <row r="51" spans="1:15" ht="12.75" customHeight="1" x14ac:dyDescent="0.2">
      <c r="A51" s="670"/>
      <c r="B51" s="194" t="str">
        <f>+'A) Reajuste Tarifas y Ocupación'!B47</f>
        <v>(Nombre de prestación 4)</v>
      </c>
      <c r="C51" s="294">
        <f>+'A) Reajuste Tarifas y Ocupación'!K47</f>
        <v>0</v>
      </c>
      <c r="D51" s="295">
        <f>+'A) Reajuste Tarifas y Ocupación'!L47</f>
        <v>0</v>
      </c>
      <c r="E51" s="295">
        <f>+'A) Reajuste Tarifas y Ocupación'!M47</f>
        <v>0</v>
      </c>
      <c r="F51" s="296">
        <f>+'A) Reajuste Tarifas y Ocupación'!N47</f>
        <v>0</v>
      </c>
      <c r="G51" s="485">
        <f t="shared" si="0"/>
        <v>0</v>
      </c>
      <c r="H51" s="486">
        <f t="shared" si="1"/>
        <v>0</v>
      </c>
      <c r="I51" s="486">
        <f t="shared" si="2"/>
        <v>0</v>
      </c>
      <c r="J51" s="490">
        <f t="shared" si="3"/>
        <v>0</v>
      </c>
      <c r="K51" s="502"/>
      <c r="L51" s="503"/>
      <c r="M51" s="504"/>
      <c r="N51" s="503"/>
      <c r="O51" s="195" t="e">
        <f t="shared" si="5"/>
        <v>#DIV/0!</v>
      </c>
    </row>
    <row r="52" spans="1:15" ht="12.75" customHeight="1" thickBot="1" x14ac:dyDescent="0.25">
      <c r="A52" s="671"/>
      <c r="B52" s="196" t="str">
        <f>+'A) Reajuste Tarifas y Ocupación'!B48</f>
        <v>(Nombre de prestación 5)</v>
      </c>
      <c r="C52" s="297">
        <f>+'A) Reajuste Tarifas y Ocupación'!K48</f>
        <v>0</v>
      </c>
      <c r="D52" s="293">
        <f>+'A) Reajuste Tarifas y Ocupación'!L48</f>
        <v>0</v>
      </c>
      <c r="E52" s="293">
        <f>+'A) Reajuste Tarifas y Ocupación'!M48</f>
        <v>0</v>
      </c>
      <c r="F52" s="298">
        <f>+'A) Reajuste Tarifas y Ocupación'!N48</f>
        <v>0</v>
      </c>
      <c r="G52" s="491">
        <f t="shared" si="0"/>
        <v>0</v>
      </c>
      <c r="H52" s="492">
        <f t="shared" si="1"/>
        <v>0</v>
      </c>
      <c r="I52" s="492">
        <f t="shared" si="2"/>
        <v>0</v>
      </c>
      <c r="J52" s="493">
        <f t="shared" si="3"/>
        <v>0</v>
      </c>
      <c r="K52" s="505"/>
      <c r="L52" s="506"/>
      <c r="M52" s="507"/>
      <c r="N52" s="506"/>
      <c r="O52" s="197" t="e">
        <f t="shared" si="5"/>
        <v>#DIV/0!</v>
      </c>
    </row>
    <row r="53" spans="1:15" ht="12.75" customHeight="1" x14ac:dyDescent="0.2">
      <c r="A53" s="672" t="str">
        <f>'A) Reajuste Tarifas y Ocupación'!A49</f>
        <v>(Nombre de S.C. n° 2)</v>
      </c>
      <c r="B53" s="198" t="str">
        <f>+'A) Reajuste Tarifas y Ocupación'!B49</f>
        <v>(Nombre de prestación 1)</v>
      </c>
      <c r="C53" s="299">
        <f>+'A) Reajuste Tarifas y Ocupación'!K49</f>
        <v>0</v>
      </c>
      <c r="D53" s="300">
        <f>+'A) Reajuste Tarifas y Ocupación'!L49</f>
        <v>0</v>
      </c>
      <c r="E53" s="300">
        <f>+'A) Reajuste Tarifas y Ocupación'!M49</f>
        <v>0</v>
      </c>
      <c r="F53" s="301">
        <f>+'A) Reajuste Tarifas y Ocupación'!N49</f>
        <v>0</v>
      </c>
      <c r="G53" s="476">
        <f t="shared" si="0"/>
        <v>0</v>
      </c>
      <c r="H53" s="477">
        <f t="shared" si="1"/>
        <v>0</v>
      </c>
      <c r="I53" s="477">
        <f t="shared" si="2"/>
        <v>0</v>
      </c>
      <c r="J53" s="494">
        <f t="shared" si="3"/>
        <v>0</v>
      </c>
      <c r="K53" s="499"/>
      <c r="L53" s="500"/>
      <c r="M53" s="501"/>
      <c r="N53" s="500"/>
      <c r="O53" s="199" t="e">
        <f t="shared" si="5"/>
        <v>#DIV/0!</v>
      </c>
    </row>
    <row r="54" spans="1:15" ht="12.75" customHeight="1" x14ac:dyDescent="0.2">
      <c r="A54" s="670"/>
      <c r="B54" s="194" t="str">
        <f>+'A) Reajuste Tarifas y Ocupación'!B50</f>
        <v>(Nombre de prestación 2)</v>
      </c>
      <c r="C54" s="294">
        <f>+'A) Reajuste Tarifas y Ocupación'!K50</f>
        <v>0</v>
      </c>
      <c r="D54" s="295">
        <f>+'A) Reajuste Tarifas y Ocupación'!L50</f>
        <v>0</v>
      </c>
      <c r="E54" s="295">
        <f>+'A) Reajuste Tarifas y Ocupación'!M50</f>
        <v>0</v>
      </c>
      <c r="F54" s="296">
        <f>+'A) Reajuste Tarifas y Ocupación'!N50</f>
        <v>0</v>
      </c>
      <c r="G54" s="485">
        <f t="shared" si="0"/>
        <v>0</v>
      </c>
      <c r="H54" s="486">
        <f t="shared" si="1"/>
        <v>0</v>
      </c>
      <c r="I54" s="486">
        <f t="shared" si="2"/>
        <v>0</v>
      </c>
      <c r="J54" s="490">
        <f t="shared" si="3"/>
        <v>0</v>
      </c>
      <c r="K54" s="502"/>
      <c r="L54" s="503"/>
      <c r="M54" s="504"/>
      <c r="N54" s="503"/>
      <c r="O54" s="195" t="e">
        <f t="shared" si="5"/>
        <v>#DIV/0!</v>
      </c>
    </row>
    <row r="55" spans="1:15" ht="12.75" customHeight="1" x14ac:dyDescent="0.2">
      <c r="A55" s="670"/>
      <c r="B55" s="194" t="str">
        <f>+'A) Reajuste Tarifas y Ocupación'!B51</f>
        <v>(Nombre de prestación 3)</v>
      </c>
      <c r="C55" s="294">
        <f>+'A) Reajuste Tarifas y Ocupación'!K51</f>
        <v>0</v>
      </c>
      <c r="D55" s="295">
        <f>+'A) Reajuste Tarifas y Ocupación'!L51</f>
        <v>0</v>
      </c>
      <c r="E55" s="295">
        <f>+'A) Reajuste Tarifas y Ocupación'!M51</f>
        <v>0</v>
      </c>
      <c r="F55" s="296">
        <f>+'A) Reajuste Tarifas y Ocupación'!N51</f>
        <v>0</v>
      </c>
      <c r="G55" s="485">
        <f t="shared" si="0"/>
        <v>0</v>
      </c>
      <c r="H55" s="486">
        <f t="shared" si="1"/>
        <v>0</v>
      </c>
      <c r="I55" s="486">
        <f t="shared" si="2"/>
        <v>0</v>
      </c>
      <c r="J55" s="490">
        <f t="shared" si="3"/>
        <v>0</v>
      </c>
      <c r="K55" s="502"/>
      <c r="L55" s="503"/>
      <c r="M55" s="504"/>
      <c r="N55" s="503"/>
      <c r="O55" s="195" t="e">
        <f t="shared" si="5"/>
        <v>#DIV/0!</v>
      </c>
    </row>
    <row r="56" spans="1:15" ht="12.75" customHeight="1" x14ac:dyDescent="0.2">
      <c r="A56" s="670"/>
      <c r="B56" s="194" t="str">
        <f>+'A) Reajuste Tarifas y Ocupación'!B52</f>
        <v>(Nombre de prestación 4)</v>
      </c>
      <c r="C56" s="294">
        <f>+'A) Reajuste Tarifas y Ocupación'!K52</f>
        <v>0</v>
      </c>
      <c r="D56" s="295">
        <f>+'A) Reajuste Tarifas y Ocupación'!L52</f>
        <v>0</v>
      </c>
      <c r="E56" s="295">
        <f>+'A) Reajuste Tarifas y Ocupación'!M52</f>
        <v>0</v>
      </c>
      <c r="F56" s="296">
        <f>+'A) Reajuste Tarifas y Ocupación'!N52</f>
        <v>0</v>
      </c>
      <c r="G56" s="485">
        <f t="shared" si="0"/>
        <v>0</v>
      </c>
      <c r="H56" s="486">
        <f t="shared" si="1"/>
        <v>0</v>
      </c>
      <c r="I56" s="486">
        <f t="shared" si="2"/>
        <v>0</v>
      </c>
      <c r="J56" s="490">
        <f t="shared" si="3"/>
        <v>0</v>
      </c>
      <c r="K56" s="502"/>
      <c r="L56" s="503"/>
      <c r="M56" s="504"/>
      <c r="N56" s="503"/>
      <c r="O56" s="195" t="e">
        <f t="shared" si="5"/>
        <v>#DIV/0!</v>
      </c>
    </row>
    <row r="57" spans="1:15" ht="12.75" customHeight="1" thickBot="1" x14ac:dyDescent="0.25">
      <c r="A57" s="671"/>
      <c r="B57" s="196" t="str">
        <f>+'A) Reajuste Tarifas y Ocupación'!B53</f>
        <v>(Nombre de prestación 5)</v>
      </c>
      <c r="C57" s="297">
        <f>+'A) Reajuste Tarifas y Ocupación'!K53</f>
        <v>0</v>
      </c>
      <c r="D57" s="293">
        <f>+'A) Reajuste Tarifas y Ocupación'!L53</f>
        <v>0</v>
      </c>
      <c r="E57" s="293">
        <f>+'A) Reajuste Tarifas y Ocupación'!M53</f>
        <v>0</v>
      </c>
      <c r="F57" s="298">
        <f>+'A) Reajuste Tarifas y Ocupación'!N53</f>
        <v>0</v>
      </c>
      <c r="G57" s="495">
        <f t="shared" si="0"/>
        <v>0</v>
      </c>
      <c r="H57" s="496">
        <f t="shared" si="1"/>
        <v>0</v>
      </c>
      <c r="I57" s="496">
        <f t="shared" si="2"/>
        <v>0</v>
      </c>
      <c r="J57" s="497">
        <f t="shared" si="3"/>
        <v>0</v>
      </c>
      <c r="K57" s="510"/>
      <c r="L57" s="511"/>
      <c r="M57" s="512"/>
      <c r="N57" s="511"/>
      <c r="O57" s="197" t="e">
        <f t="shared" si="5"/>
        <v>#DIV/0!</v>
      </c>
    </row>
    <row r="58" spans="1:15" ht="13.5" customHeight="1" x14ac:dyDescent="0.2">
      <c r="A58" s="672" t="str">
        <f>'A) Reajuste Tarifas y Ocupación'!A54</f>
        <v>(Nombre de S.C. n° 3)</v>
      </c>
      <c r="B58" s="198" t="str">
        <f>+'A) Reajuste Tarifas y Ocupación'!B54</f>
        <v>(Nombre de prestación 1)</v>
      </c>
      <c r="C58" s="299">
        <f>+'A) Reajuste Tarifas y Ocupación'!K54</f>
        <v>0</v>
      </c>
      <c r="D58" s="300">
        <f>+'A) Reajuste Tarifas y Ocupación'!L54</f>
        <v>0</v>
      </c>
      <c r="E58" s="300">
        <f>+'A) Reajuste Tarifas y Ocupación'!M54</f>
        <v>0</v>
      </c>
      <c r="F58" s="301">
        <f>+'A) Reajuste Tarifas y Ocupación'!N54</f>
        <v>0</v>
      </c>
      <c r="G58" s="485">
        <f t="shared" si="0"/>
        <v>0</v>
      </c>
      <c r="H58" s="486">
        <f t="shared" si="1"/>
        <v>0</v>
      </c>
      <c r="I58" s="486">
        <f t="shared" si="2"/>
        <v>0</v>
      </c>
      <c r="J58" s="490">
        <f t="shared" si="3"/>
        <v>0</v>
      </c>
      <c r="K58" s="513"/>
      <c r="L58" s="514"/>
      <c r="M58" s="515"/>
      <c r="N58" s="514"/>
      <c r="O58" s="199" t="e">
        <f t="shared" si="5"/>
        <v>#DIV/0!</v>
      </c>
    </row>
    <row r="59" spans="1:15" ht="12.75" customHeight="1" x14ac:dyDescent="0.2">
      <c r="A59" s="670"/>
      <c r="B59" s="194" t="str">
        <f>+'A) Reajuste Tarifas y Ocupación'!B55</f>
        <v>(Nombre de prestación 2)</v>
      </c>
      <c r="C59" s="294">
        <f>+'A) Reajuste Tarifas y Ocupación'!K55</f>
        <v>0</v>
      </c>
      <c r="D59" s="295">
        <f>+'A) Reajuste Tarifas y Ocupación'!L55</f>
        <v>0</v>
      </c>
      <c r="E59" s="295">
        <f>+'A) Reajuste Tarifas y Ocupación'!M55</f>
        <v>0</v>
      </c>
      <c r="F59" s="296">
        <f>+'A) Reajuste Tarifas y Ocupación'!N55</f>
        <v>0</v>
      </c>
      <c r="G59" s="485">
        <f t="shared" si="0"/>
        <v>0</v>
      </c>
      <c r="H59" s="486">
        <f t="shared" si="1"/>
        <v>0</v>
      </c>
      <c r="I59" s="486">
        <f t="shared" si="2"/>
        <v>0</v>
      </c>
      <c r="J59" s="490">
        <f t="shared" si="3"/>
        <v>0</v>
      </c>
      <c r="K59" s="502"/>
      <c r="L59" s="503"/>
      <c r="M59" s="504"/>
      <c r="N59" s="503"/>
      <c r="O59" s="195" t="e">
        <f t="shared" si="5"/>
        <v>#DIV/0!</v>
      </c>
    </row>
    <row r="60" spans="1:15" ht="12.75" customHeight="1" x14ac:dyDescent="0.2">
      <c r="A60" s="670"/>
      <c r="B60" s="194" t="str">
        <f>+'A) Reajuste Tarifas y Ocupación'!B56</f>
        <v>(Nombre de prestación 3)</v>
      </c>
      <c r="C60" s="294">
        <f>+'A) Reajuste Tarifas y Ocupación'!K56</f>
        <v>0</v>
      </c>
      <c r="D60" s="295">
        <f>+'A) Reajuste Tarifas y Ocupación'!L56</f>
        <v>0</v>
      </c>
      <c r="E60" s="295">
        <f>+'A) Reajuste Tarifas y Ocupación'!M56</f>
        <v>0</v>
      </c>
      <c r="F60" s="296">
        <f>+'A) Reajuste Tarifas y Ocupación'!N56</f>
        <v>0</v>
      </c>
      <c r="G60" s="485">
        <f t="shared" si="0"/>
        <v>0</v>
      </c>
      <c r="H60" s="486">
        <f t="shared" si="1"/>
        <v>0</v>
      </c>
      <c r="I60" s="486">
        <f t="shared" si="2"/>
        <v>0</v>
      </c>
      <c r="J60" s="490">
        <f t="shared" si="3"/>
        <v>0</v>
      </c>
      <c r="K60" s="502"/>
      <c r="L60" s="503"/>
      <c r="M60" s="504"/>
      <c r="N60" s="503"/>
      <c r="O60" s="195" t="e">
        <f t="shared" si="5"/>
        <v>#DIV/0!</v>
      </c>
    </row>
    <row r="61" spans="1:15" ht="12.75" customHeight="1" x14ac:dyDescent="0.2">
      <c r="A61" s="670"/>
      <c r="B61" s="194" t="str">
        <f>+'A) Reajuste Tarifas y Ocupación'!B57</f>
        <v>(Nombre de prestación 4)</v>
      </c>
      <c r="C61" s="294">
        <f>+'A) Reajuste Tarifas y Ocupación'!K57</f>
        <v>0</v>
      </c>
      <c r="D61" s="295">
        <f>+'A) Reajuste Tarifas y Ocupación'!L57</f>
        <v>0</v>
      </c>
      <c r="E61" s="295">
        <f>+'A) Reajuste Tarifas y Ocupación'!M57</f>
        <v>0</v>
      </c>
      <c r="F61" s="296">
        <f>+'A) Reajuste Tarifas y Ocupación'!N57</f>
        <v>0</v>
      </c>
      <c r="G61" s="485">
        <f t="shared" si="0"/>
        <v>0</v>
      </c>
      <c r="H61" s="486">
        <f t="shared" si="1"/>
        <v>0</v>
      </c>
      <c r="I61" s="486">
        <f t="shared" si="2"/>
        <v>0</v>
      </c>
      <c r="J61" s="490">
        <f t="shared" si="3"/>
        <v>0</v>
      </c>
      <c r="K61" s="502"/>
      <c r="L61" s="503"/>
      <c r="M61" s="504"/>
      <c r="N61" s="503"/>
      <c r="O61" s="195" t="e">
        <f t="shared" si="5"/>
        <v>#DIV/0!</v>
      </c>
    </row>
    <row r="62" spans="1:15" ht="13.5" customHeight="1" thickBot="1" x14ac:dyDescent="0.25">
      <c r="A62" s="671"/>
      <c r="B62" s="196" t="str">
        <f>+'A) Reajuste Tarifas y Ocupación'!B58</f>
        <v>(Nombre de prestación 5)</v>
      </c>
      <c r="C62" s="297">
        <f>+'A) Reajuste Tarifas y Ocupación'!K58</f>
        <v>0</v>
      </c>
      <c r="D62" s="293">
        <f>+'A) Reajuste Tarifas y Ocupación'!L58</f>
        <v>0</v>
      </c>
      <c r="E62" s="293">
        <f>+'A) Reajuste Tarifas y Ocupación'!M58</f>
        <v>0</v>
      </c>
      <c r="F62" s="298">
        <f>+'A) Reajuste Tarifas y Ocupación'!N58</f>
        <v>0</v>
      </c>
      <c r="G62" s="491">
        <f t="shared" si="0"/>
        <v>0</v>
      </c>
      <c r="H62" s="492">
        <f t="shared" si="1"/>
        <v>0</v>
      </c>
      <c r="I62" s="492">
        <f t="shared" si="2"/>
        <v>0</v>
      </c>
      <c r="J62" s="493">
        <f t="shared" si="3"/>
        <v>0</v>
      </c>
      <c r="K62" s="505"/>
      <c r="L62" s="506"/>
      <c r="M62" s="507"/>
      <c r="N62" s="506"/>
      <c r="O62" s="197" t="e">
        <f t="shared" si="5"/>
        <v>#DIV/0!</v>
      </c>
    </row>
    <row r="63" spans="1:15" ht="12.75" customHeight="1" x14ac:dyDescent="0.2">
      <c r="A63" s="672" t="str">
        <f>'A) Reajuste Tarifas y Ocupación'!A59</f>
        <v>(Nombre de S.C. n° 4)</v>
      </c>
      <c r="B63" s="198" t="str">
        <f>+'A) Reajuste Tarifas y Ocupación'!B59</f>
        <v>(Nombre de prestación 1)</v>
      </c>
      <c r="C63" s="299">
        <f>+'A) Reajuste Tarifas y Ocupación'!K59</f>
        <v>0</v>
      </c>
      <c r="D63" s="300">
        <f>+'A) Reajuste Tarifas y Ocupación'!L59</f>
        <v>0</v>
      </c>
      <c r="E63" s="300">
        <f>+'A) Reajuste Tarifas y Ocupación'!M59</f>
        <v>0</v>
      </c>
      <c r="F63" s="301">
        <f>+'A) Reajuste Tarifas y Ocupación'!N59</f>
        <v>0</v>
      </c>
      <c r="G63" s="476">
        <f t="shared" si="0"/>
        <v>0</v>
      </c>
      <c r="H63" s="477">
        <f t="shared" si="1"/>
        <v>0</v>
      </c>
      <c r="I63" s="477">
        <f t="shared" si="2"/>
        <v>0</v>
      </c>
      <c r="J63" s="494">
        <f t="shared" si="3"/>
        <v>0</v>
      </c>
      <c r="K63" s="499"/>
      <c r="L63" s="500"/>
      <c r="M63" s="501"/>
      <c r="N63" s="500"/>
      <c r="O63" s="199" t="e">
        <f>AVERAGE(L63,N63)</f>
        <v>#DIV/0!</v>
      </c>
    </row>
    <row r="64" spans="1:15" ht="12.75" customHeight="1" x14ac:dyDescent="0.2">
      <c r="A64" s="670"/>
      <c r="B64" s="194" t="str">
        <f>+'A) Reajuste Tarifas y Ocupación'!B60</f>
        <v>(Nombre de prestación 2)</v>
      </c>
      <c r="C64" s="294">
        <f>+'A) Reajuste Tarifas y Ocupación'!K60</f>
        <v>0</v>
      </c>
      <c r="D64" s="295">
        <f>+'A) Reajuste Tarifas y Ocupación'!L60</f>
        <v>0</v>
      </c>
      <c r="E64" s="295">
        <f>+'A) Reajuste Tarifas y Ocupación'!M60</f>
        <v>0</v>
      </c>
      <c r="F64" s="296">
        <f>+'A) Reajuste Tarifas y Ocupación'!N60</f>
        <v>0</v>
      </c>
      <c r="G64" s="485">
        <f t="shared" si="0"/>
        <v>0</v>
      </c>
      <c r="H64" s="486">
        <f t="shared" si="1"/>
        <v>0</v>
      </c>
      <c r="I64" s="486">
        <f t="shared" si="2"/>
        <v>0</v>
      </c>
      <c r="J64" s="490">
        <f t="shared" si="3"/>
        <v>0</v>
      </c>
      <c r="K64" s="502"/>
      <c r="L64" s="503"/>
      <c r="M64" s="504"/>
      <c r="N64" s="503"/>
      <c r="O64" s="195" t="e">
        <f>AVERAGE(L64,N64)</f>
        <v>#DIV/0!</v>
      </c>
    </row>
    <row r="65" spans="1:15" ht="12.75" customHeight="1" x14ac:dyDescent="0.2">
      <c r="A65" s="670"/>
      <c r="B65" s="194" t="str">
        <f>+'A) Reajuste Tarifas y Ocupación'!B61</f>
        <v>(Nombre de prestación 3)</v>
      </c>
      <c r="C65" s="294">
        <f>+'A) Reajuste Tarifas y Ocupación'!K61</f>
        <v>0</v>
      </c>
      <c r="D65" s="295">
        <f>+'A) Reajuste Tarifas y Ocupación'!L61</f>
        <v>0</v>
      </c>
      <c r="E65" s="295">
        <f>+'A) Reajuste Tarifas y Ocupación'!M61</f>
        <v>0</v>
      </c>
      <c r="F65" s="296">
        <f>+'A) Reajuste Tarifas y Ocupación'!N61</f>
        <v>0</v>
      </c>
      <c r="G65" s="485">
        <f t="shared" si="0"/>
        <v>0</v>
      </c>
      <c r="H65" s="486">
        <f t="shared" si="1"/>
        <v>0</v>
      </c>
      <c r="I65" s="486">
        <f t="shared" si="2"/>
        <v>0</v>
      </c>
      <c r="J65" s="490">
        <f t="shared" si="3"/>
        <v>0</v>
      </c>
      <c r="K65" s="502"/>
      <c r="L65" s="503"/>
      <c r="M65" s="504"/>
      <c r="N65" s="503"/>
      <c r="O65" s="195" t="e">
        <f>AVERAGE(L65,N65)</f>
        <v>#DIV/0!</v>
      </c>
    </row>
    <row r="66" spans="1:15" ht="12.75" customHeight="1" x14ac:dyDescent="0.2">
      <c r="A66" s="670"/>
      <c r="B66" s="194" t="str">
        <f>+'A) Reajuste Tarifas y Ocupación'!B62</f>
        <v>(Nombre de prestación 4)</v>
      </c>
      <c r="C66" s="294">
        <f>+'A) Reajuste Tarifas y Ocupación'!K62</f>
        <v>0</v>
      </c>
      <c r="D66" s="295">
        <f>+'A) Reajuste Tarifas y Ocupación'!L62</f>
        <v>0</v>
      </c>
      <c r="E66" s="295">
        <f>+'A) Reajuste Tarifas y Ocupación'!M62</f>
        <v>0</v>
      </c>
      <c r="F66" s="296">
        <f>+'A) Reajuste Tarifas y Ocupación'!N62</f>
        <v>0</v>
      </c>
      <c r="G66" s="485">
        <f t="shared" si="0"/>
        <v>0</v>
      </c>
      <c r="H66" s="486">
        <f t="shared" si="1"/>
        <v>0</v>
      </c>
      <c r="I66" s="486">
        <f t="shared" si="2"/>
        <v>0</v>
      </c>
      <c r="J66" s="490">
        <f t="shared" si="3"/>
        <v>0</v>
      </c>
      <c r="K66" s="502"/>
      <c r="L66" s="503"/>
      <c r="M66" s="504"/>
      <c r="N66" s="503"/>
      <c r="O66" s="195" t="e">
        <f>AVERAGE(L66,N66)</f>
        <v>#DIV/0!</v>
      </c>
    </row>
    <row r="67" spans="1:15" ht="12.75" customHeight="1" thickBot="1" x14ac:dyDescent="0.25">
      <c r="A67" s="671"/>
      <c r="B67" s="196" t="str">
        <f>+'A) Reajuste Tarifas y Ocupación'!B63</f>
        <v>(Nombre de prestación 5)</v>
      </c>
      <c r="C67" s="297">
        <f>+'A) Reajuste Tarifas y Ocupación'!K63</f>
        <v>0</v>
      </c>
      <c r="D67" s="293">
        <f>+'A) Reajuste Tarifas y Ocupación'!L63</f>
        <v>0</v>
      </c>
      <c r="E67" s="293">
        <f>+'A) Reajuste Tarifas y Ocupación'!M63</f>
        <v>0</v>
      </c>
      <c r="F67" s="298">
        <f>+'A) Reajuste Tarifas y Ocupación'!N63</f>
        <v>0</v>
      </c>
      <c r="G67" s="482">
        <f t="shared" si="0"/>
        <v>0</v>
      </c>
      <c r="H67" s="483">
        <f t="shared" si="1"/>
        <v>0</v>
      </c>
      <c r="I67" s="483">
        <f t="shared" si="2"/>
        <v>0</v>
      </c>
      <c r="J67" s="498">
        <f t="shared" si="3"/>
        <v>0</v>
      </c>
      <c r="K67" s="510"/>
      <c r="L67" s="511"/>
      <c r="M67" s="512"/>
      <c r="N67" s="511"/>
      <c r="O67" s="197" t="e">
        <f>AVERAGE(L67,N67)</f>
        <v>#DIV/0!</v>
      </c>
    </row>
  </sheetData>
  <sheetProtection algorithmName="SHA-512" hashValue="IpRLCRA6jlRV96iYuIMHfbyPL9s49ZLH6Y7yZ15BJZm0qAa2FOu/qoBunWqJBlHlLwCpaAIN4ckdTpP+Pqu+mg==" saltValue="IbJEQVJ282GLKCNI7Bg9mg==" spinCount="100000" sheet="1" objects="1" scenarios="1"/>
  <mergeCells count="27">
    <mergeCell ref="A41:A45"/>
    <mergeCell ref="A48:A52"/>
    <mergeCell ref="A53:A57"/>
    <mergeCell ref="A58:A62"/>
    <mergeCell ref="A63:A67"/>
    <mergeCell ref="A46:A47"/>
    <mergeCell ref="A16:A20"/>
    <mergeCell ref="A21:A25"/>
    <mergeCell ref="A26:A30"/>
    <mergeCell ref="A31:A35"/>
    <mergeCell ref="A36:A40"/>
    <mergeCell ref="O14:O15"/>
    <mergeCell ref="D4:E4"/>
    <mergeCell ref="M14:N14"/>
    <mergeCell ref="A14:A15"/>
    <mergeCell ref="B14:B15"/>
    <mergeCell ref="K14:L14"/>
    <mergeCell ref="C14:F14"/>
    <mergeCell ref="G14:J14"/>
    <mergeCell ref="A7:M9"/>
    <mergeCell ref="A12:D12"/>
    <mergeCell ref="O46:O47"/>
    <mergeCell ref="B46:B47"/>
    <mergeCell ref="C46:F46"/>
    <mergeCell ref="G46:J46"/>
    <mergeCell ref="K46:L46"/>
    <mergeCell ref="M46:N46"/>
  </mergeCells>
  <conditionalFormatting sqref="G16">
    <cfRule type="expression" dxfId="12" priority="25">
      <formula>OR(G16&lt;50%,G16&gt;60%)</formula>
    </cfRule>
  </conditionalFormatting>
  <conditionalFormatting sqref="I16">
    <cfRule type="expression" dxfId="11" priority="22">
      <formula>OR(I16&lt;80%,I16&gt;90%)</formula>
    </cfRule>
  </conditionalFormatting>
  <conditionalFormatting sqref="J16">
    <cfRule type="expression" dxfId="10" priority="21">
      <formula>J16&lt;100%</formula>
    </cfRule>
  </conditionalFormatting>
  <conditionalFormatting sqref="I48">
    <cfRule type="expression" dxfId="9" priority="18">
      <formula>I48&lt;100%</formula>
    </cfRule>
  </conditionalFormatting>
  <conditionalFormatting sqref="J48">
    <cfRule type="expression" dxfId="8" priority="15">
      <formula>J48&lt;100%</formula>
    </cfRule>
  </conditionalFormatting>
  <conditionalFormatting sqref="G48">
    <cfRule type="expression" dxfId="7" priority="14">
      <formula>G48&lt;100%</formula>
    </cfRule>
  </conditionalFormatting>
  <conditionalFormatting sqref="G17:G45">
    <cfRule type="expression" dxfId="6" priority="10">
      <formula>OR(G17&lt;50%,G17&gt;60%)</formula>
    </cfRule>
  </conditionalFormatting>
  <conditionalFormatting sqref="I17:I45">
    <cfRule type="expression" dxfId="5" priority="6">
      <formula>OR(I17&lt;80%,I17&gt;90%)</formula>
    </cfRule>
  </conditionalFormatting>
  <conditionalFormatting sqref="J17:J45">
    <cfRule type="expression" dxfId="4" priority="4">
      <formula>J17&lt;100%</formula>
    </cfRule>
  </conditionalFormatting>
  <conditionalFormatting sqref="G49:G67">
    <cfRule type="expression" dxfId="3" priority="3">
      <formula>G49&lt;100%</formula>
    </cfRule>
  </conditionalFormatting>
  <conditionalFormatting sqref="I49:I67">
    <cfRule type="expression" dxfId="2" priority="2">
      <formula>I49&lt;100%</formula>
    </cfRule>
  </conditionalFormatting>
  <conditionalFormatting sqref="J49:J67">
    <cfRule type="expression" dxfId="1" priority="1">
      <formula>J49&lt;100%</formula>
    </cfRule>
  </conditionalFormatting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Y216"/>
  <sheetViews>
    <sheetView showGridLines="0" zoomScaleNormal="100" workbookViewId="0">
      <selection activeCell="E19" sqref="E19"/>
    </sheetView>
  </sheetViews>
  <sheetFormatPr baseColWidth="10" defaultColWidth="11.42578125" defaultRowHeight="12.75" x14ac:dyDescent="0.2"/>
  <cols>
    <col min="1" max="1" width="7.140625" style="34" customWidth="1"/>
    <col min="2" max="2" width="37.28515625" style="34" customWidth="1"/>
    <col min="3" max="3" width="28" style="34" customWidth="1"/>
    <col min="4" max="4" width="24.140625" style="34" customWidth="1"/>
    <col min="5" max="5" width="25.140625" style="34" customWidth="1"/>
    <col min="6" max="6" width="22.140625" style="34" customWidth="1"/>
    <col min="7" max="7" width="14.85546875" style="34" customWidth="1"/>
    <col min="8" max="8" width="15" style="34" customWidth="1"/>
    <col min="9" max="9" width="15.140625" style="34" customWidth="1"/>
    <col min="10" max="10" width="17.42578125" style="34" customWidth="1"/>
    <col min="11" max="12" width="19.140625" style="34" customWidth="1"/>
    <col min="13" max="13" width="16.140625" style="34" customWidth="1"/>
    <col min="14" max="14" width="17.140625" style="34" customWidth="1"/>
    <col min="15" max="15" width="14.85546875" style="34" customWidth="1"/>
    <col min="16" max="16" width="17.7109375" style="34" customWidth="1"/>
    <col min="17" max="17" width="17.140625" style="34" customWidth="1"/>
    <col min="18" max="18" width="18.140625" style="50" customWidth="1"/>
    <col min="19" max="19" width="16.28515625" style="34" customWidth="1"/>
    <col min="20" max="20" width="15.85546875" style="34" customWidth="1"/>
    <col min="21" max="21" width="14.85546875" style="34" customWidth="1"/>
    <col min="22" max="22" width="15.85546875" style="34" customWidth="1"/>
    <col min="23" max="23" width="14.28515625" style="34" customWidth="1"/>
    <col min="24" max="24" width="14.85546875" style="34" customWidth="1"/>
    <col min="25" max="25" width="14.140625" style="34" customWidth="1"/>
    <col min="26" max="26" width="16.85546875" style="34" customWidth="1"/>
    <col min="27" max="27" width="17.5703125" style="34" customWidth="1"/>
    <col min="28" max="28" width="15.28515625" style="34" customWidth="1"/>
    <col min="29" max="29" width="19.7109375" style="34" customWidth="1"/>
    <col min="30" max="30" width="17.42578125" style="34" customWidth="1"/>
    <col min="31" max="31" width="12" style="34" customWidth="1"/>
    <col min="32" max="16384" width="11.42578125" style="34"/>
  </cols>
  <sheetData>
    <row r="1" spans="2:259" s="7" customFormat="1" x14ac:dyDescent="0.2">
      <c r="C1" s="8"/>
      <c r="D1" s="8"/>
      <c r="E1" s="63" t="s">
        <v>180</v>
      </c>
      <c r="F1" s="63"/>
      <c r="G1" s="63"/>
      <c r="H1" s="63"/>
      <c r="I1" s="63"/>
      <c r="J1" s="8"/>
      <c r="K1" s="8"/>
      <c r="IM1" s="5"/>
      <c r="IN1" s="5"/>
    </row>
    <row r="2" spans="2:259" s="7" customFormat="1" x14ac:dyDescent="0.2">
      <c r="E2" s="63" t="s">
        <v>137</v>
      </c>
      <c r="F2" s="63"/>
      <c r="G2" s="63"/>
      <c r="H2" s="63"/>
      <c r="I2" s="63"/>
      <c r="IM2" s="5"/>
      <c r="IN2" s="5"/>
    </row>
    <row r="3" spans="2:259" s="7" customFormat="1" x14ac:dyDescent="0.2"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ID3" s="5"/>
      <c r="IE3" s="5"/>
      <c r="IF3" s="5"/>
      <c r="IG3" s="5"/>
      <c r="IH3" s="5"/>
      <c r="II3" s="5"/>
    </row>
    <row r="4" spans="2:259" s="7" customFormat="1" ht="18.75" customHeight="1" x14ac:dyDescent="0.2">
      <c r="B4" s="28"/>
      <c r="D4" s="345" t="s">
        <v>0</v>
      </c>
      <c r="E4" s="221" t="str">
        <f>+'A) Reajuste Tarifas y Ocupación'!E5</f>
        <v>(DEPTO./DELEG.)</v>
      </c>
      <c r="F4" s="222"/>
      <c r="G4" s="223"/>
      <c r="H4" s="223"/>
      <c r="I4" s="223"/>
      <c r="J4" s="223"/>
      <c r="N4" s="4"/>
      <c r="ID4" s="5"/>
      <c r="IE4" s="5"/>
      <c r="IF4" s="5"/>
      <c r="IG4" s="5"/>
      <c r="IH4" s="5"/>
      <c r="II4" s="5"/>
    </row>
    <row r="5" spans="2:259" s="7" customFormat="1" x14ac:dyDescent="0.2">
      <c r="B5" s="28"/>
      <c r="D5" s="346"/>
      <c r="E5" s="348"/>
      <c r="F5" s="348"/>
      <c r="G5" s="348"/>
      <c r="H5" s="348"/>
      <c r="I5" s="348"/>
      <c r="J5" s="348"/>
      <c r="N5" s="4"/>
      <c r="ID5" s="5"/>
      <c r="IE5" s="5"/>
      <c r="IF5" s="5"/>
      <c r="IG5" s="5"/>
      <c r="IH5" s="5"/>
      <c r="II5" s="5"/>
    </row>
    <row r="6" spans="2:259" s="7" customFormat="1" x14ac:dyDescent="0.2">
      <c r="B6" s="28"/>
      <c r="D6" s="346"/>
      <c r="E6" s="348"/>
      <c r="F6" s="348"/>
      <c r="G6" s="348"/>
      <c r="H6" s="348"/>
      <c r="I6" s="348"/>
      <c r="J6" s="348"/>
      <c r="N6" s="4"/>
      <c r="ID6" s="5"/>
      <c r="IE6" s="5"/>
      <c r="IF6" s="5"/>
      <c r="IG6" s="5"/>
      <c r="IH6" s="5"/>
      <c r="II6" s="5"/>
    </row>
    <row r="7" spans="2:259" s="18" customFormat="1" ht="15.75" x14ac:dyDescent="0.2">
      <c r="B7" s="637" t="s">
        <v>147</v>
      </c>
      <c r="C7" s="637"/>
      <c r="D7" s="637"/>
      <c r="E7" s="637"/>
      <c r="F7" s="344"/>
      <c r="G7" s="344"/>
      <c r="H7" s="344"/>
      <c r="I7" s="344"/>
      <c r="J7" s="348"/>
      <c r="K7" s="224" t="s">
        <v>4</v>
      </c>
      <c r="L7" s="225">
        <v>0.03</v>
      </c>
      <c r="N7" s="31"/>
      <c r="ID7" s="11"/>
      <c r="IE7" s="11"/>
      <c r="IF7" s="11"/>
      <c r="IG7" s="11"/>
      <c r="IH7" s="11"/>
      <c r="II7" s="11"/>
    </row>
    <row r="8" spans="2:259" ht="13.5" thickBot="1" x14ac:dyDescent="0.25"/>
    <row r="9" spans="2:259" ht="15" x14ac:dyDescent="0.2">
      <c r="B9" s="674" t="s">
        <v>148</v>
      </c>
      <c r="C9" s="676" t="s">
        <v>83</v>
      </c>
      <c r="D9" s="676" t="s">
        <v>84</v>
      </c>
      <c r="E9" s="678" t="s">
        <v>3</v>
      </c>
      <c r="F9" s="678" t="s">
        <v>94</v>
      </c>
      <c r="G9" s="680" t="s">
        <v>149</v>
      </c>
      <c r="H9" s="681"/>
      <c r="I9" s="681"/>
      <c r="J9" s="682"/>
      <c r="K9" s="683" t="s">
        <v>132</v>
      </c>
      <c r="L9" s="685" t="s">
        <v>150</v>
      </c>
      <c r="O9" s="33"/>
      <c r="P9" s="33"/>
      <c r="Q9" s="33"/>
      <c r="R9" s="33"/>
      <c r="S9" s="33"/>
      <c r="T9" s="33"/>
    </row>
    <row r="10" spans="2:259" ht="39" thickBot="1" x14ac:dyDescent="0.25">
      <c r="B10" s="675"/>
      <c r="C10" s="677"/>
      <c r="D10" s="677"/>
      <c r="E10" s="679"/>
      <c r="F10" s="679"/>
      <c r="G10" s="226" t="s">
        <v>151</v>
      </c>
      <c r="H10" s="227" t="s">
        <v>152</v>
      </c>
      <c r="I10" s="227" t="s">
        <v>153</v>
      </c>
      <c r="J10" s="228" t="s">
        <v>154</v>
      </c>
      <c r="K10" s="684"/>
      <c r="L10" s="686"/>
      <c r="M10" s="35"/>
      <c r="N10" s="128"/>
      <c r="O10" s="128"/>
      <c r="P10" s="25"/>
      <c r="Q10" s="25"/>
      <c r="R10" s="25"/>
      <c r="S10" s="35"/>
      <c r="T10" s="673"/>
      <c r="U10" s="673"/>
      <c r="V10" s="673"/>
      <c r="W10" s="673"/>
      <c r="X10" s="35"/>
    </row>
    <row r="11" spans="2:259" s="3" customFormat="1" x14ac:dyDescent="0.2">
      <c r="B11" s="687" t="str">
        <f>+'A) Reajuste Tarifas y Ocupación'!A12</f>
        <v>Jardín Infantil Pequeños Colonos</v>
      </c>
      <c r="C11" s="591" t="s">
        <v>250</v>
      </c>
      <c r="D11" s="592" t="s">
        <v>250</v>
      </c>
      <c r="E11" s="592" t="s">
        <v>207</v>
      </c>
      <c r="F11" s="593" t="s">
        <v>208</v>
      </c>
      <c r="G11" s="425">
        <f>853887*12</f>
        <v>10246644</v>
      </c>
      <c r="H11" s="425">
        <f>120000</f>
        <v>120000</v>
      </c>
      <c r="I11" s="426">
        <f>109000</f>
        <v>109000</v>
      </c>
      <c r="J11" s="229">
        <f>SUM(G11:I11)</f>
        <v>10475644</v>
      </c>
      <c r="K11" s="131">
        <f t="shared" ref="K11:K74" si="0">+J11*(1+$L$7)</f>
        <v>10789913.32</v>
      </c>
      <c r="L11" s="690">
        <f>SUM(K11:K25)</f>
        <v>40481863.399999999</v>
      </c>
      <c r="M11" s="35"/>
      <c r="N11" s="40"/>
      <c r="O11" s="40"/>
      <c r="P11" s="129"/>
      <c r="Q11" s="129"/>
      <c r="R11" s="129"/>
      <c r="S11" s="37"/>
      <c r="T11" s="36"/>
      <c r="U11" s="36"/>
      <c r="V11" s="36"/>
      <c r="W11" s="36"/>
      <c r="X11" s="38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</row>
    <row r="12" spans="2:259" s="3" customFormat="1" x14ac:dyDescent="0.2">
      <c r="B12" s="688"/>
      <c r="C12" s="594" t="s">
        <v>209</v>
      </c>
      <c r="D12" s="595" t="s">
        <v>210</v>
      </c>
      <c r="E12" s="595" t="s">
        <v>211</v>
      </c>
      <c r="F12" s="520" t="s">
        <v>208</v>
      </c>
      <c r="G12" s="521">
        <f>689723*12</f>
        <v>8276676</v>
      </c>
      <c r="H12" s="521">
        <v>210000</v>
      </c>
      <c r="I12" s="522">
        <v>109000</v>
      </c>
      <c r="J12" s="229">
        <f t="shared" ref="J12:J75" si="1">SUM(G12:I12)</f>
        <v>8595676</v>
      </c>
      <c r="K12" s="131">
        <f t="shared" si="0"/>
        <v>8853546.2799999993</v>
      </c>
      <c r="L12" s="691"/>
      <c r="M12" s="35"/>
      <c r="N12" s="40"/>
      <c r="O12" s="40"/>
      <c r="P12" s="25"/>
      <c r="Q12" s="25"/>
      <c r="R12" s="25"/>
      <c r="S12" s="37"/>
      <c r="T12" s="36"/>
      <c r="U12" s="36"/>
      <c r="V12" s="36"/>
      <c r="W12" s="36"/>
      <c r="X12" s="38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</row>
    <row r="13" spans="2:259" s="3" customFormat="1" x14ac:dyDescent="0.2">
      <c r="B13" s="688"/>
      <c r="C13" s="596" t="s">
        <v>212</v>
      </c>
      <c r="D13" s="597" t="s">
        <v>213</v>
      </c>
      <c r="E13" s="595" t="s">
        <v>211</v>
      </c>
      <c r="F13" s="520" t="s">
        <v>208</v>
      </c>
      <c r="G13" s="521">
        <f>675116*12</f>
        <v>8101392</v>
      </c>
      <c r="H13" s="521">
        <v>210000</v>
      </c>
      <c r="I13" s="522">
        <v>109000</v>
      </c>
      <c r="J13" s="229">
        <f t="shared" si="1"/>
        <v>8420392</v>
      </c>
      <c r="K13" s="131">
        <f t="shared" si="0"/>
        <v>8673003.7599999998</v>
      </c>
      <c r="L13" s="691"/>
      <c r="M13" s="35"/>
      <c r="N13" s="40"/>
      <c r="O13" s="40"/>
      <c r="P13" s="25"/>
      <c r="Q13" s="25"/>
      <c r="R13" s="25"/>
      <c r="S13" s="37"/>
      <c r="T13" s="36"/>
      <c r="U13" s="36"/>
      <c r="V13" s="36"/>
      <c r="W13" s="36"/>
      <c r="X13" s="38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</row>
    <row r="14" spans="2:259" s="3" customFormat="1" x14ac:dyDescent="0.2">
      <c r="B14" s="688"/>
      <c r="C14" s="596" t="s">
        <v>214</v>
      </c>
      <c r="D14" s="597" t="s">
        <v>215</v>
      </c>
      <c r="E14" s="595" t="s">
        <v>211</v>
      </c>
      <c r="F14" s="520" t="s">
        <v>208</v>
      </c>
      <c r="G14" s="521">
        <f>675116*12</f>
        <v>8101392</v>
      </c>
      <c r="H14" s="521">
        <v>210000</v>
      </c>
      <c r="I14" s="522">
        <v>109000</v>
      </c>
      <c r="J14" s="229">
        <f t="shared" si="1"/>
        <v>8420392</v>
      </c>
      <c r="K14" s="131">
        <f t="shared" si="0"/>
        <v>8673003.7599999998</v>
      </c>
      <c r="L14" s="691"/>
      <c r="M14" s="35"/>
      <c r="N14" s="40"/>
      <c r="O14" s="40"/>
      <c r="P14" s="25"/>
      <c r="Q14" s="25"/>
      <c r="R14" s="25"/>
      <c r="S14" s="37"/>
      <c r="T14" s="36"/>
      <c r="U14" s="36"/>
      <c r="V14" s="36"/>
      <c r="W14" s="36"/>
      <c r="X14" s="38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</row>
    <row r="15" spans="2:259" s="3" customFormat="1" x14ac:dyDescent="0.2">
      <c r="B15" s="688"/>
      <c r="C15" s="596" t="s">
        <v>216</v>
      </c>
      <c r="D15" s="597" t="s">
        <v>217</v>
      </c>
      <c r="E15" s="595" t="s">
        <v>211</v>
      </c>
      <c r="F15" s="520" t="s">
        <v>208</v>
      </c>
      <c r="G15" s="521"/>
      <c r="H15" s="521"/>
      <c r="I15" s="522"/>
      <c r="J15" s="229">
        <f t="shared" si="1"/>
        <v>0</v>
      </c>
      <c r="K15" s="131">
        <f t="shared" si="0"/>
        <v>0</v>
      </c>
      <c r="L15" s="691"/>
      <c r="M15" s="35"/>
      <c r="N15" s="40"/>
      <c r="O15" s="40"/>
      <c r="P15" s="25"/>
      <c r="Q15" s="25"/>
      <c r="R15" s="25"/>
      <c r="S15" s="37"/>
      <c r="T15" s="36"/>
      <c r="U15" s="36"/>
      <c r="V15" s="36"/>
      <c r="W15" s="36"/>
      <c r="X15" s="3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</row>
    <row r="16" spans="2:259" s="3" customFormat="1" x14ac:dyDescent="0.2">
      <c r="B16" s="688"/>
      <c r="C16" s="596" t="s">
        <v>218</v>
      </c>
      <c r="D16" s="597" t="s">
        <v>219</v>
      </c>
      <c r="E16" s="595" t="s">
        <v>211</v>
      </c>
      <c r="F16" s="520" t="s">
        <v>208</v>
      </c>
      <c r="G16" s="521"/>
      <c r="H16" s="521"/>
      <c r="I16" s="522"/>
      <c r="J16" s="229">
        <f t="shared" si="1"/>
        <v>0</v>
      </c>
      <c r="K16" s="131">
        <f t="shared" si="0"/>
        <v>0</v>
      </c>
      <c r="L16" s="691"/>
      <c r="M16" s="35"/>
      <c r="N16" s="40"/>
      <c r="O16" s="40"/>
      <c r="P16" s="25"/>
      <c r="Q16" s="25"/>
      <c r="R16" s="25"/>
      <c r="S16" s="37"/>
      <c r="T16" s="36"/>
      <c r="U16" s="36"/>
      <c r="V16" s="36"/>
      <c r="W16" s="36"/>
      <c r="X16" s="3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</row>
    <row r="17" spans="2:259" s="3" customFormat="1" x14ac:dyDescent="0.2">
      <c r="B17" s="688"/>
      <c r="C17" s="596" t="s">
        <v>220</v>
      </c>
      <c r="D17" s="597" t="s">
        <v>221</v>
      </c>
      <c r="E17" s="597" t="s">
        <v>222</v>
      </c>
      <c r="F17" s="520" t="s">
        <v>208</v>
      </c>
      <c r="G17" s="521">
        <f>255973*12</f>
        <v>3071676</v>
      </c>
      <c r="H17" s="521">
        <v>210000</v>
      </c>
      <c r="I17" s="522">
        <v>109000</v>
      </c>
      <c r="J17" s="229">
        <f t="shared" si="1"/>
        <v>3390676</v>
      </c>
      <c r="K17" s="131">
        <f t="shared" si="0"/>
        <v>3492396.2800000003</v>
      </c>
      <c r="L17" s="691"/>
      <c r="M17" s="35"/>
      <c r="N17" s="40"/>
      <c r="O17" s="40"/>
      <c r="P17" s="25"/>
      <c r="Q17" s="25"/>
      <c r="R17" s="25"/>
      <c r="S17" s="37"/>
      <c r="T17" s="36"/>
      <c r="U17" s="36"/>
      <c r="V17" s="36"/>
      <c r="W17" s="36"/>
      <c r="X17" s="3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</row>
    <row r="18" spans="2:259" s="3" customFormat="1" x14ac:dyDescent="0.2">
      <c r="B18" s="688"/>
      <c r="C18" s="509"/>
      <c r="D18" s="523"/>
      <c r="E18" s="523"/>
      <c r="F18" s="520"/>
      <c r="G18" s="521">
        <v>0</v>
      </c>
      <c r="H18" s="521">
        <v>0</v>
      </c>
      <c r="I18" s="522">
        <v>0</v>
      </c>
      <c r="J18" s="229">
        <f t="shared" si="1"/>
        <v>0</v>
      </c>
      <c r="K18" s="131">
        <f t="shared" si="0"/>
        <v>0</v>
      </c>
      <c r="L18" s="691"/>
      <c r="M18" s="35"/>
      <c r="N18" s="40"/>
      <c r="O18" s="40"/>
      <c r="P18" s="25"/>
      <c r="Q18" s="25"/>
      <c r="R18" s="25"/>
      <c r="S18" s="37"/>
      <c r="T18" s="36"/>
      <c r="U18" s="36"/>
      <c r="V18" s="36"/>
      <c r="W18" s="36"/>
      <c r="X18" s="3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</row>
    <row r="19" spans="2:259" s="3" customFormat="1" x14ac:dyDescent="0.2">
      <c r="B19" s="688"/>
      <c r="C19" s="509"/>
      <c r="D19" s="523"/>
      <c r="E19" s="523"/>
      <c r="F19" s="520"/>
      <c r="G19" s="521">
        <v>0</v>
      </c>
      <c r="H19" s="521">
        <v>0</v>
      </c>
      <c r="I19" s="522">
        <v>0</v>
      </c>
      <c r="J19" s="229">
        <f t="shared" si="1"/>
        <v>0</v>
      </c>
      <c r="K19" s="131">
        <f t="shared" si="0"/>
        <v>0</v>
      </c>
      <c r="L19" s="691"/>
      <c r="M19" s="35"/>
      <c r="N19" s="40"/>
      <c r="O19" s="40"/>
      <c r="P19" s="25"/>
      <c r="Q19" s="25"/>
      <c r="R19" s="25"/>
      <c r="S19" s="37"/>
      <c r="T19" s="36"/>
      <c r="U19" s="36"/>
      <c r="V19" s="36"/>
      <c r="W19" s="36"/>
      <c r="X19" s="3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</row>
    <row r="20" spans="2:259" s="3" customFormat="1" x14ac:dyDescent="0.2">
      <c r="B20" s="688"/>
      <c r="C20" s="509"/>
      <c r="D20" s="523"/>
      <c r="E20" s="523"/>
      <c r="F20" s="520"/>
      <c r="G20" s="521">
        <v>0</v>
      </c>
      <c r="H20" s="521">
        <v>0</v>
      </c>
      <c r="I20" s="522">
        <v>0</v>
      </c>
      <c r="J20" s="229">
        <f t="shared" si="1"/>
        <v>0</v>
      </c>
      <c r="K20" s="131">
        <f t="shared" si="0"/>
        <v>0</v>
      </c>
      <c r="L20" s="691"/>
      <c r="M20" s="35"/>
      <c r="N20" s="40"/>
      <c r="O20" s="40"/>
      <c r="P20" s="25"/>
      <c r="Q20" s="25"/>
      <c r="R20" s="25"/>
      <c r="S20" s="37"/>
      <c r="T20" s="36"/>
      <c r="U20" s="36"/>
      <c r="V20" s="36"/>
      <c r="W20" s="36"/>
      <c r="X20" s="3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</row>
    <row r="21" spans="2:259" s="3" customFormat="1" x14ac:dyDescent="0.2">
      <c r="B21" s="688"/>
      <c r="C21" s="509"/>
      <c r="D21" s="523"/>
      <c r="E21" s="523"/>
      <c r="F21" s="520"/>
      <c r="G21" s="521">
        <v>0</v>
      </c>
      <c r="H21" s="521">
        <v>0</v>
      </c>
      <c r="I21" s="522">
        <v>0</v>
      </c>
      <c r="J21" s="229">
        <f t="shared" si="1"/>
        <v>0</v>
      </c>
      <c r="K21" s="131">
        <f t="shared" si="0"/>
        <v>0</v>
      </c>
      <c r="L21" s="691"/>
      <c r="M21" s="35"/>
      <c r="N21" s="40"/>
      <c r="O21" s="40"/>
      <c r="P21" s="25"/>
      <c r="Q21" s="25"/>
      <c r="R21" s="25"/>
      <c r="S21" s="37"/>
      <c r="T21" s="36"/>
      <c r="U21" s="36"/>
      <c r="V21" s="36"/>
      <c r="W21" s="36"/>
      <c r="X21" s="3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</row>
    <row r="22" spans="2:259" s="3" customFormat="1" x14ac:dyDescent="0.2">
      <c r="B22" s="688"/>
      <c r="C22" s="509"/>
      <c r="D22" s="523"/>
      <c r="E22" s="523"/>
      <c r="F22" s="520"/>
      <c r="G22" s="521">
        <v>0</v>
      </c>
      <c r="H22" s="521">
        <v>0</v>
      </c>
      <c r="I22" s="522">
        <v>0</v>
      </c>
      <c r="J22" s="229">
        <f t="shared" si="1"/>
        <v>0</v>
      </c>
      <c r="K22" s="131">
        <f t="shared" si="0"/>
        <v>0</v>
      </c>
      <c r="L22" s="691"/>
      <c r="M22" s="35"/>
      <c r="N22" s="40"/>
      <c r="O22" s="40"/>
      <c r="P22" s="25"/>
      <c r="Q22" s="25"/>
      <c r="R22" s="25"/>
      <c r="S22" s="37"/>
      <c r="T22" s="36"/>
      <c r="U22" s="36"/>
      <c r="V22" s="36"/>
      <c r="W22" s="36"/>
      <c r="X22" s="3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</row>
    <row r="23" spans="2:259" s="3" customFormat="1" x14ac:dyDescent="0.2">
      <c r="B23" s="688"/>
      <c r="C23" s="509"/>
      <c r="D23" s="523"/>
      <c r="E23" s="523"/>
      <c r="F23" s="520"/>
      <c r="G23" s="521">
        <v>0</v>
      </c>
      <c r="H23" s="521">
        <v>0</v>
      </c>
      <c r="I23" s="522">
        <v>0</v>
      </c>
      <c r="J23" s="229">
        <f t="shared" si="1"/>
        <v>0</v>
      </c>
      <c r="K23" s="131">
        <f t="shared" si="0"/>
        <v>0</v>
      </c>
      <c r="L23" s="691"/>
      <c r="M23" s="35"/>
      <c r="N23" s="40"/>
      <c r="O23" s="40"/>
      <c r="P23" s="25"/>
      <c r="Q23" s="25"/>
      <c r="R23" s="25"/>
      <c r="S23" s="37"/>
      <c r="T23" s="36"/>
      <c r="U23" s="36"/>
      <c r="V23" s="36"/>
      <c r="W23" s="36"/>
      <c r="X23" s="3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</row>
    <row r="24" spans="2:259" s="3" customFormat="1" x14ac:dyDescent="0.2">
      <c r="B24" s="688"/>
      <c r="C24" s="509"/>
      <c r="D24" s="523"/>
      <c r="E24" s="523"/>
      <c r="F24" s="520"/>
      <c r="G24" s="521">
        <v>0</v>
      </c>
      <c r="H24" s="521">
        <v>0</v>
      </c>
      <c r="I24" s="522">
        <v>0</v>
      </c>
      <c r="J24" s="229">
        <f t="shared" si="1"/>
        <v>0</v>
      </c>
      <c r="K24" s="131">
        <f t="shared" si="0"/>
        <v>0</v>
      </c>
      <c r="L24" s="691"/>
      <c r="M24" s="35"/>
      <c r="N24" s="40"/>
      <c r="O24" s="40"/>
      <c r="P24" s="25"/>
      <c r="Q24" s="25"/>
      <c r="R24" s="25"/>
      <c r="S24" s="37"/>
      <c r="T24" s="36"/>
      <c r="U24" s="36"/>
      <c r="V24" s="36"/>
      <c r="W24" s="36"/>
      <c r="X24" s="3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2:259" ht="13.5" thickBot="1" x14ac:dyDescent="0.25">
      <c r="B25" s="689"/>
      <c r="C25" s="510"/>
      <c r="D25" s="524"/>
      <c r="E25" s="524"/>
      <c r="F25" s="525"/>
      <c r="G25" s="435">
        <v>0</v>
      </c>
      <c r="H25" s="435">
        <v>0</v>
      </c>
      <c r="I25" s="436">
        <v>0</v>
      </c>
      <c r="J25" s="230">
        <f t="shared" si="1"/>
        <v>0</v>
      </c>
      <c r="K25" s="231">
        <f t="shared" si="0"/>
        <v>0</v>
      </c>
      <c r="L25" s="692"/>
      <c r="M25" s="35"/>
      <c r="N25" s="40"/>
      <c r="O25" s="40"/>
      <c r="P25" s="40"/>
      <c r="Q25" s="40"/>
      <c r="R25" s="40"/>
      <c r="S25" s="41"/>
      <c r="T25" s="40"/>
      <c r="U25" s="40"/>
      <c r="V25" s="40"/>
      <c r="W25" s="40"/>
      <c r="X25" s="42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</row>
    <row r="26" spans="2:259" ht="12.75" customHeight="1" x14ac:dyDescent="0.2">
      <c r="B26" s="693" t="str">
        <f>+'A) Reajuste Tarifas y Ocupación'!A17</f>
        <v>(Nombre de J.I. n° 2)</v>
      </c>
      <c r="C26" s="499"/>
      <c r="D26" s="516"/>
      <c r="E26" s="516"/>
      <c r="F26" s="517"/>
      <c r="G26" s="425">
        <v>0</v>
      </c>
      <c r="H26" s="425">
        <v>0</v>
      </c>
      <c r="I26" s="426">
        <v>0</v>
      </c>
      <c r="J26" s="232">
        <f t="shared" si="1"/>
        <v>0</v>
      </c>
      <c r="K26" s="189">
        <f t="shared" si="0"/>
        <v>0</v>
      </c>
      <c r="L26" s="694">
        <f>SUM(K26:K40)</f>
        <v>0</v>
      </c>
      <c r="M26" s="35"/>
      <c r="N26" s="40"/>
      <c r="O26" s="40"/>
      <c r="P26" s="129"/>
      <c r="Q26" s="129"/>
      <c r="R26" s="129"/>
      <c r="T26" s="349"/>
      <c r="U26" s="349"/>
      <c r="V26" s="349"/>
      <c r="W26" s="349"/>
    </row>
    <row r="27" spans="2:259" ht="12.75" customHeight="1" x14ac:dyDescent="0.2">
      <c r="B27" s="688"/>
      <c r="C27" s="518"/>
      <c r="D27" s="519"/>
      <c r="E27" s="519"/>
      <c r="F27" s="520"/>
      <c r="G27" s="450">
        <v>0</v>
      </c>
      <c r="H27" s="450">
        <v>0</v>
      </c>
      <c r="I27" s="526">
        <v>0</v>
      </c>
      <c r="J27" s="229">
        <f t="shared" si="1"/>
        <v>0</v>
      </c>
      <c r="K27" s="131">
        <f t="shared" si="0"/>
        <v>0</v>
      </c>
      <c r="L27" s="691"/>
      <c r="M27" s="35"/>
      <c r="N27" s="40"/>
      <c r="O27" s="40"/>
      <c r="P27" s="25"/>
      <c r="Q27" s="25"/>
      <c r="R27" s="25"/>
      <c r="S27" s="43"/>
      <c r="T27" s="43"/>
      <c r="U27" s="44"/>
      <c r="V27" s="44"/>
      <c r="W27" s="45"/>
      <c r="X27" s="45"/>
    </row>
    <row r="28" spans="2:259" ht="12.75" customHeight="1" x14ac:dyDescent="0.2">
      <c r="B28" s="688"/>
      <c r="C28" s="518"/>
      <c r="D28" s="519"/>
      <c r="E28" s="519"/>
      <c r="F28" s="520"/>
      <c r="G28" s="450">
        <v>0</v>
      </c>
      <c r="H28" s="450">
        <v>0</v>
      </c>
      <c r="I28" s="526">
        <v>0</v>
      </c>
      <c r="J28" s="229">
        <f t="shared" si="1"/>
        <v>0</v>
      </c>
      <c r="K28" s="131">
        <f t="shared" si="0"/>
        <v>0</v>
      </c>
      <c r="L28" s="691"/>
      <c r="M28" s="35"/>
      <c r="N28" s="40"/>
      <c r="O28" s="40"/>
      <c r="P28" s="25"/>
      <c r="Q28" s="25"/>
      <c r="R28" s="25"/>
      <c r="S28" s="43"/>
      <c r="T28" s="43"/>
      <c r="U28" s="44"/>
      <c r="V28" s="44"/>
      <c r="W28" s="45"/>
      <c r="X28" s="45"/>
    </row>
    <row r="29" spans="2:259" ht="12.75" customHeight="1" x14ac:dyDescent="0.2">
      <c r="B29" s="688"/>
      <c r="C29" s="518"/>
      <c r="D29" s="519"/>
      <c r="E29" s="519"/>
      <c r="F29" s="520"/>
      <c r="G29" s="450">
        <v>0</v>
      </c>
      <c r="H29" s="450">
        <v>0</v>
      </c>
      <c r="I29" s="526">
        <v>0</v>
      </c>
      <c r="J29" s="229">
        <f t="shared" si="1"/>
        <v>0</v>
      </c>
      <c r="K29" s="131">
        <f t="shared" si="0"/>
        <v>0</v>
      </c>
      <c r="L29" s="691"/>
      <c r="M29" s="35"/>
      <c r="N29" s="40"/>
      <c r="O29" s="40"/>
      <c r="P29" s="25"/>
      <c r="Q29" s="25"/>
      <c r="R29" s="25"/>
      <c r="S29" s="43"/>
      <c r="T29" s="43"/>
      <c r="U29" s="44"/>
      <c r="V29" s="44"/>
      <c r="W29" s="45"/>
      <c r="X29" s="45"/>
    </row>
    <row r="30" spans="2:259" ht="12.75" customHeight="1" x14ac:dyDescent="0.2">
      <c r="B30" s="688"/>
      <c r="C30" s="518"/>
      <c r="D30" s="519"/>
      <c r="E30" s="519"/>
      <c r="F30" s="520"/>
      <c r="G30" s="450">
        <v>0</v>
      </c>
      <c r="H30" s="450">
        <v>0</v>
      </c>
      <c r="I30" s="526">
        <v>0</v>
      </c>
      <c r="J30" s="229">
        <f t="shared" si="1"/>
        <v>0</v>
      </c>
      <c r="K30" s="131">
        <f t="shared" si="0"/>
        <v>0</v>
      </c>
      <c r="L30" s="691"/>
      <c r="M30" s="35"/>
      <c r="N30" s="40"/>
      <c r="O30" s="40"/>
      <c r="P30" s="25"/>
      <c r="Q30" s="25"/>
      <c r="R30" s="25"/>
      <c r="S30" s="43"/>
      <c r="T30" s="43"/>
      <c r="U30" s="44"/>
      <c r="V30" s="44"/>
      <c r="W30" s="45"/>
      <c r="X30" s="45"/>
    </row>
    <row r="31" spans="2:259" ht="12.75" customHeight="1" x14ac:dyDescent="0.2">
      <c r="B31" s="688"/>
      <c r="C31" s="518"/>
      <c r="D31" s="519"/>
      <c r="E31" s="519"/>
      <c r="F31" s="520"/>
      <c r="G31" s="450">
        <v>0</v>
      </c>
      <c r="H31" s="450">
        <v>0</v>
      </c>
      <c r="I31" s="526">
        <v>0</v>
      </c>
      <c r="J31" s="229">
        <f t="shared" si="1"/>
        <v>0</v>
      </c>
      <c r="K31" s="131">
        <f t="shared" si="0"/>
        <v>0</v>
      </c>
      <c r="L31" s="691"/>
      <c r="M31" s="35"/>
      <c r="N31" s="40"/>
      <c r="O31" s="40"/>
      <c r="P31" s="25"/>
      <c r="Q31" s="25"/>
      <c r="R31" s="25"/>
      <c r="S31" s="43"/>
      <c r="T31" s="43"/>
      <c r="U31" s="44"/>
      <c r="V31" s="44"/>
      <c r="W31" s="45"/>
      <c r="X31" s="45"/>
    </row>
    <row r="32" spans="2:259" ht="12.75" customHeight="1" x14ac:dyDescent="0.2">
      <c r="B32" s="688"/>
      <c r="C32" s="518"/>
      <c r="D32" s="519"/>
      <c r="E32" s="519"/>
      <c r="F32" s="520"/>
      <c r="G32" s="450">
        <v>0</v>
      </c>
      <c r="H32" s="450">
        <v>0</v>
      </c>
      <c r="I32" s="526">
        <v>0</v>
      </c>
      <c r="J32" s="229">
        <f t="shared" si="1"/>
        <v>0</v>
      </c>
      <c r="K32" s="131">
        <f t="shared" si="0"/>
        <v>0</v>
      </c>
      <c r="L32" s="691"/>
      <c r="M32" s="35"/>
      <c r="N32" s="40"/>
      <c r="O32" s="40"/>
      <c r="P32" s="25"/>
      <c r="Q32" s="25"/>
      <c r="R32" s="25"/>
      <c r="S32" s="43"/>
      <c r="T32" s="43"/>
      <c r="U32" s="44"/>
      <c r="V32" s="44"/>
      <c r="W32" s="45"/>
      <c r="X32" s="45"/>
    </row>
    <row r="33" spans="2:24" ht="12.75" customHeight="1" x14ac:dyDescent="0.2">
      <c r="B33" s="688"/>
      <c r="C33" s="518"/>
      <c r="D33" s="519"/>
      <c r="E33" s="519"/>
      <c r="F33" s="520"/>
      <c r="G33" s="450">
        <v>0</v>
      </c>
      <c r="H33" s="450">
        <v>0</v>
      </c>
      <c r="I33" s="526">
        <v>0</v>
      </c>
      <c r="J33" s="229">
        <f t="shared" si="1"/>
        <v>0</v>
      </c>
      <c r="K33" s="131">
        <f t="shared" si="0"/>
        <v>0</v>
      </c>
      <c r="L33" s="691"/>
      <c r="M33" s="35"/>
      <c r="N33" s="40"/>
      <c r="O33" s="40"/>
      <c r="P33" s="25"/>
      <c r="Q33" s="25"/>
      <c r="R33" s="25"/>
      <c r="S33" s="43"/>
      <c r="T33" s="43"/>
      <c r="U33" s="44"/>
      <c r="V33" s="44"/>
      <c r="W33" s="45"/>
      <c r="X33" s="45"/>
    </row>
    <row r="34" spans="2:24" ht="12.75" customHeight="1" x14ac:dyDescent="0.2">
      <c r="B34" s="688"/>
      <c r="C34" s="518"/>
      <c r="D34" s="519"/>
      <c r="E34" s="519"/>
      <c r="F34" s="520"/>
      <c r="G34" s="450">
        <v>0</v>
      </c>
      <c r="H34" s="450">
        <v>0</v>
      </c>
      <c r="I34" s="526">
        <v>0</v>
      </c>
      <c r="J34" s="229">
        <f t="shared" si="1"/>
        <v>0</v>
      </c>
      <c r="K34" s="131">
        <f t="shared" si="0"/>
        <v>0</v>
      </c>
      <c r="L34" s="691"/>
      <c r="M34" s="35"/>
      <c r="N34" s="40"/>
      <c r="O34" s="40"/>
      <c r="P34" s="25"/>
      <c r="Q34" s="25"/>
      <c r="R34" s="25"/>
      <c r="S34" s="43"/>
      <c r="T34" s="43"/>
      <c r="U34" s="44"/>
      <c r="V34" s="44"/>
      <c r="W34" s="45"/>
      <c r="X34" s="45"/>
    </row>
    <row r="35" spans="2:24" ht="12.75" customHeight="1" x14ac:dyDescent="0.2">
      <c r="B35" s="688"/>
      <c r="C35" s="518"/>
      <c r="D35" s="519"/>
      <c r="E35" s="519"/>
      <c r="F35" s="520"/>
      <c r="G35" s="450">
        <v>0</v>
      </c>
      <c r="H35" s="450">
        <v>0</v>
      </c>
      <c r="I35" s="526">
        <v>0</v>
      </c>
      <c r="J35" s="229">
        <f t="shared" si="1"/>
        <v>0</v>
      </c>
      <c r="K35" s="131">
        <f t="shared" si="0"/>
        <v>0</v>
      </c>
      <c r="L35" s="691"/>
      <c r="M35" s="35"/>
      <c r="N35" s="40"/>
      <c r="O35" s="40"/>
      <c r="P35" s="25"/>
      <c r="Q35" s="25"/>
      <c r="R35" s="25"/>
      <c r="S35" s="43"/>
      <c r="T35" s="43"/>
      <c r="U35" s="44"/>
      <c r="V35" s="44"/>
      <c r="W35" s="45"/>
      <c r="X35" s="45"/>
    </row>
    <row r="36" spans="2:24" ht="12.75" customHeight="1" x14ac:dyDescent="0.2">
      <c r="B36" s="688"/>
      <c r="C36" s="518"/>
      <c r="D36" s="519"/>
      <c r="E36" s="519"/>
      <c r="F36" s="520"/>
      <c r="G36" s="450">
        <v>0</v>
      </c>
      <c r="H36" s="450">
        <v>0</v>
      </c>
      <c r="I36" s="526">
        <v>0</v>
      </c>
      <c r="J36" s="229">
        <f t="shared" si="1"/>
        <v>0</v>
      </c>
      <c r="K36" s="131">
        <f t="shared" si="0"/>
        <v>0</v>
      </c>
      <c r="L36" s="691"/>
      <c r="M36" s="35"/>
      <c r="N36" s="40"/>
      <c r="O36" s="40"/>
      <c r="P36" s="25"/>
      <c r="Q36" s="25"/>
      <c r="R36" s="25"/>
      <c r="S36" s="43"/>
      <c r="T36" s="43"/>
      <c r="U36" s="44"/>
      <c r="V36" s="44"/>
      <c r="W36" s="45"/>
      <c r="X36" s="45"/>
    </row>
    <row r="37" spans="2:24" ht="12.75" customHeight="1" x14ac:dyDescent="0.2">
      <c r="B37" s="688"/>
      <c r="C37" s="518"/>
      <c r="D37" s="519"/>
      <c r="E37" s="519"/>
      <c r="F37" s="520"/>
      <c r="G37" s="450">
        <v>0</v>
      </c>
      <c r="H37" s="450">
        <v>0</v>
      </c>
      <c r="I37" s="526">
        <v>0</v>
      </c>
      <c r="J37" s="229">
        <f t="shared" si="1"/>
        <v>0</v>
      </c>
      <c r="K37" s="131">
        <f t="shared" si="0"/>
        <v>0</v>
      </c>
      <c r="L37" s="691"/>
      <c r="M37" s="35"/>
      <c r="N37" s="40"/>
      <c r="O37" s="40"/>
      <c r="P37" s="25"/>
      <c r="Q37" s="25"/>
      <c r="R37" s="25"/>
      <c r="S37" s="43"/>
      <c r="T37" s="43"/>
      <c r="U37" s="44"/>
      <c r="V37" s="44"/>
      <c r="W37" s="45"/>
      <c r="X37" s="45"/>
    </row>
    <row r="38" spans="2:24" ht="12.75" customHeight="1" x14ac:dyDescent="0.2">
      <c r="B38" s="688"/>
      <c r="C38" s="518"/>
      <c r="D38" s="519"/>
      <c r="E38" s="519"/>
      <c r="F38" s="520"/>
      <c r="G38" s="450">
        <v>0</v>
      </c>
      <c r="H38" s="450">
        <v>0</v>
      </c>
      <c r="I38" s="526">
        <v>0</v>
      </c>
      <c r="J38" s="229">
        <f t="shared" si="1"/>
        <v>0</v>
      </c>
      <c r="K38" s="131">
        <f t="shared" si="0"/>
        <v>0</v>
      </c>
      <c r="L38" s="691"/>
      <c r="M38" s="35"/>
      <c r="N38" s="40"/>
      <c r="O38" s="40"/>
      <c r="P38" s="25"/>
      <c r="Q38" s="25"/>
      <c r="R38" s="25"/>
      <c r="S38" s="43"/>
      <c r="T38" s="43"/>
      <c r="U38" s="44"/>
      <c r="V38" s="44"/>
      <c r="W38" s="45"/>
      <c r="X38" s="45"/>
    </row>
    <row r="39" spans="2:24" ht="12.75" customHeight="1" x14ac:dyDescent="0.2">
      <c r="B39" s="688"/>
      <c r="C39" s="518"/>
      <c r="D39" s="519"/>
      <c r="E39" s="519"/>
      <c r="F39" s="520"/>
      <c r="G39" s="450">
        <v>0</v>
      </c>
      <c r="H39" s="450">
        <v>0</v>
      </c>
      <c r="I39" s="526">
        <v>0</v>
      </c>
      <c r="J39" s="229">
        <f t="shared" si="1"/>
        <v>0</v>
      </c>
      <c r="K39" s="131">
        <f t="shared" si="0"/>
        <v>0</v>
      </c>
      <c r="L39" s="691"/>
      <c r="M39" s="35"/>
      <c r="N39" s="40"/>
      <c r="O39" s="40"/>
      <c r="P39" s="25"/>
      <c r="Q39" s="25"/>
      <c r="R39" s="25"/>
      <c r="S39" s="43"/>
      <c r="T39" s="43"/>
      <c r="U39" s="44"/>
      <c r="V39" s="44"/>
      <c r="W39" s="45"/>
      <c r="X39" s="45"/>
    </row>
    <row r="40" spans="2:24" ht="12.75" customHeight="1" thickBot="1" x14ac:dyDescent="0.25">
      <c r="B40" s="689"/>
      <c r="C40" s="510"/>
      <c r="D40" s="524"/>
      <c r="E40" s="524"/>
      <c r="F40" s="525"/>
      <c r="G40" s="435">
        <v>0</v>
      </c>
      <c r="H40" s="435">
        <v>0</v>
      </c>
      <c r="I40" s="436">
        <v>0</v>
      </c>
      <c r="J40" s="230">
        <f t="shared" si="1"/>
        <v>0</v>
      </c>
      <c r="K40" s="231">
        <f t="shared" si="0"/>
        <v>0</v>
      </c>
      <c r="L40" s="692"/>
      <c r="M40" s="35"/>
      <c r="N40" s="40"/>
      <c r="O40" s="40"/>
      <c r="P40" s="40"/>
      <c r="Q40" s="40"/>
      <c r="R40" s="40"/>
      <c r="S40" s="43"/>
      <c r="T40" s="43"/>
      <c r="U40" s="44"/>
      <c r="V40" s="44"/>
      <c r="W40" s="45"/>
      <c r="X40" s="45"/>
    </row>
    <row r="41" spans="2:24" ht="12.75" customHeight="1" x14ac:dyDescent="0.2">
      <c r="B41" s="693" t="str">
        <f>+'A) Reajuste Tarifas y Ocupación'!A22</f>
        <v>(Nombre de J.I. n° 3)</v>
      </c>
      <c r="C41" s="499"/>
      <c r="D41" s="516"/>
      <c r="E41" s="516"/>
      <c r="F41" s="517"/>
      <c r="G41" s="425">
        <v>0</v>
      </c>
      <c r="H41" s="425">
        <v>0</v>
      </c>
      <c r="I41" s="426">
        <v>0</v>
      </c>
      <c r="J41" s="232">
        <f t="shared" si="1"/>
        <v>0</v>
      </c>
      <c r="K41" s="189">
        <f t="shared" si="0"/>
        <v>0</v>
      </c>
      <c r="L41" s="694">
        <f>SUM(K41:K55)</f>
        <v>0</v>
      </c>
      <c r="M41" s="35"/>
      <c r="N41" s="40"/>
      <c r="O41" s="40"/>
      <c r="P41" s="129"/>
      <c r="Q41" s="129"/>
      <c r="R41" s="129"/>
      <c r="T41" s="349"/>
      <c r="U41" s="349"/>
      <c r="V41" s="349"/>
      <c r="W41" s="349"/>
    </row>
    <row r="42" spans="2:24" ht="12.75" customHeight="1" x14ac:dyDescent="0.2">
      <c r="B42" s="688"/>
      <c r="C42" s="518"/>
      <c r="D42" s="519"/>
      <c r="E42" s="519"/>
      <c r="F42" s="520"/>
      <c r="G42" s="450">
        <v>0</v>
      </c>
      <c r="H42" s="450">
        <v>0</v>
      </c>
      <c r="I42" s="526">
        <v>0</v>
      </c>
      <c r="J42" s="229">
        <f t="shared" si="1"/>
        <v>0</v>
      </c>
      <c r="K42" s="131">
        <f t="shared" si="0"/>
        <v>0</v>
      </c>
      <c r="L42" s="691"/>
      <c r="M42" s="35"/>
      <c r="N42" s="40"/>
      <c r="O42" s="40"/>
      <c r="P42" s="25"/>
      <c r="Q42" s="25"/>
      <c r="R42" s="25"/>
      <c r="S42" s="43"/>
      <c r="T42" s="43"/>
      <c r="U42" s="44"/>
      <c r="V42" s="44"/>
      <c r="W42" s="45"/>
      <c r="X42" s="45"/>
    </row>
    <row r="43" spans="2:24" ht="12.75" customHeight="1" x14ac:dyDescent="0.2">
      <c r="B43" s="688"/>
      <c r="C43" s="518"/>
      <c r="D43" s="519"/>
      <c r="E43" s="519"/>
      <c r="F43" s="520"/>
      <c r="G43" s="450">
        <v>0</v>
      </c>
      <c r="H43" s="450">
        <v>0</v>
      </c>
      <c r="I43" s="526">
        <v>0</v>
      </c>
      <c r="J43" s="229">
        <f t="shared" si="1"/>
        <v>0</v>
      </c>
      <c r="K43" s="131">
        <f t="shared" si="0"/>
        <v>0</v>
      </c>
      <c r="L43" s="691"/>
      <c r="M43" s="35"/>
      <c r="N43" s="40"/>
      <c r="O43" s="40"/>
      <c r="P43" s="25"/>
      <c r="Q43" s="25"/>
      <c r="R43" s="25"/>
      <c r="S43" s="43"/>
      <c r="T43" s="43"/>
      <c r="U43" s="44"/>
      <c r="V43" s="44"/>
      <c r="W43" s="45"/>
      <c r="X43" s="45"/>
    </row>
    <row r="44" spans="2:24" ht="12.75" customHeight="1" x14ac:dyDescent="0.2">
      <c r="B44" s="688"/>
      <c r="C44" s="518"/>
      <c r="D44" s="519"/>
      <c r="E44" s="519"/>
      <c r="F44" s="520"/>
      <c r="G44" s="450">
        <v>0</v>
      </c>
      <c r="H44" s="450">
        <v>0</v>
      </c>
      <c r="I44" s="526">
        <v>0</v>
      </c>
      <c r="J44" s="229">
        <f t="shared" si="1"/>
        <v>0</v>
      </c>
      <c r="K44" s="131">
        <f t="shared" si="0"/>
        <v>0</v>
      </c>
      <c r="L44" s="691"/>
      <c r="M44" s="35"/>
      <c r="N44" s="40"/>
      <c r="O44" s="40"/>
      <c r="P44" s="25"/>
      <c r="Q44" s="25"/>
      <c r="R44" s="25"/>
      <c r="S44" s="43"/>
      <c r="T44" s="43"/>
      <c r="U44" s="44"/>
      <c r="V44" s="44"/>
      <c r="W44" s="45"/>
      <c r="X44" s="45"/>
    </row>
    <row r="45" spans="2:24" ht="12.75" customHeight="1" x14ac:dyDescent="0.2">
      <c r="B45" s="688"/>
      <c r="C45" s="518"/>
      <c r="D45" s="519"/>
      <c r="E45" s="519"/>
      <c r="F45" s="520"/>
      <c r="G45" s="450">
        <v>0</v>
      </c>
      <c r="H45" s="450">
        <v>0</v>
      </c>
      <c r="I45" s="526">
        <v>0</v>
      </c>
      <c r="J45" s="229">
        <f t="shared" si="1"/>
        <v>0</v>
      </c>
      <c r="K45" s="131">
        <f t="shared" si="0"/>
        <v>0</v>
      </c>
      <c r="L45" s="691"/>
      <c r="M45" s="35"/>
      <c r="N45" s="40"/>
      <c r="O45" s="40"/>
      <c r="P45" s="25"/>
      <c r="Q45" s="25"/>
      <c r="R45" s="25"/>
      <c r="S45" s="43"/>
      <c r="T45" s="43"/>
      <c r="U45" s="44"/>
      <c r="V45" s="44"/>
      <c r="W45" s="45"/>
      <c r="X45" s="45"/>
    </row>
    <row r="46" spans="2:24" ht="12.75" customHeight="1" x14ac:dyDescent="0.2">
      <c r="B46" s="688"/>
      <c r="C46" s="518"/>
      <c r="D46" s="519"/>
      <c r="E46" s="519"/>
      <c r="F46" s="520"/>
      <c r="G46" s="450">
        <v>0</v>
      </c>
      <c r="H46" s="450">
        <v>0</v>
      </c>
      <c r="I46" s="526">
        <v>0</v>
      </c>
      <c r="J46" s="229">
        <f t="shared" si="1"/>
        <v>0</v>
      </c>
      <c r="K46" s="131">
        <f t="shared" si="0"/>
        <v>0</v>
      </c>
      <c r="L46" s="691"/>
      <c r="M46" s="35"/>
      <c r="N46" s="40"/>
      <c r="O46" s="40"/>
      <c r="P46" s="25"/>
      <c r="Q46" s="25"/>
      <c r="R46" s="25"/>
      <c r="S46" s="43"/>
      <c r="T46" s="43"/>
      <c r="U46" s="44"/>
      <c r="V46" s="44"/>
      <c r="W46" s="45"/>
      <c r="X46" s="45"/>
    </row>
    <row r="47" spans="2:24" ht="12.75" customHeight="1" x14ac:dyDescent="0.2">
      <c r="B47" s="688"/>
      <c r="C47" s="518"/>
      <c r="D47" s="519"/>
      <c r="E47" s="519"/>
      <c r="F47" s="520"/>
      <c r="G47" s="450">
        <v>0</v>
      </c>
      <c r="H47" s="450">
        <v>0</v>
      </c>
      <c r="I47" s="526">
        <v>0</v>
      </c>
      <c r="J47" s="229">
        <f t="shared" si="1"/>
        <v>0</v>
      </c>
      <c r="K47" s="131">
        <f t="shared" si="0"/>
        <v>0</v>
      </c>
      <c r="L47" s="691"/>
      <c r="M47" s="35"/>
      <c r="N47" s="40"/>
      <c r="O47" s="40"/>
      <c r="P47" s="25"/>
      <c r="Q47" s="25"/>
      <c r="R47" s="25"/>
      <c r="S47" s="43"/>
      <c r="T47" s="43"/>
      <c r="U47" s="44"/>
      <c r="V47" s="44"/>
      <c r="W47" s="45"/>
      <c r="X47" s="45"/>
    </row>
    <row r="48" spans="2:24" ht="12.75" customHeight="1" x14ac:dyDescent="0.2">
      <c r="B48" s="688"/>
      <c r="C48" s="518"/>
      <c r="D48" s="519"/>
      <c r="E48" s="519"/>
      <c r="F48" s="520"/>
      <c r="G48" s="450">
        <v>0</v>
      </c>
      <c r="H48" s="450">
        <v>0</v>
      </c>
      <c r="I48" s="526">
        <v>0</v>
      </c>
      <c r="J48" s="229">
        <f t="shared" si="1"/>
        <v>0</v>
      </c>
      <c r="K48" s="131">
        <f t="shared" si="0"/>
        <v>0</v>
      </c>
      <c r="L48" s="691"/>
      <c r="M48" s="35"/>
      <c r="N48" s="40"/>
      <c r="O48" s="40"/>
      <c r="P48" s="25"/>
      <c r="Q48" s="25"/>
      <c r="R48" s="25"/>
      <c r="S48" s="43"/>
      <c r="T48" s="43"/>
      <c r="U48" s="44"/>
      <c r="V48" s="44"/>
      <c r="W48" s="45"/>
      <c r="X48" s="45"/>
    </row>
    <row r="49" spans="2:24" ht="12.75" customHeight="1" x14ac:dyDescent="0.2">
      <c r="B49" s="688"/>
      <c r="C49" s="518"/>
      <c r="D49" s="519"/>
      <c r="E49" s="519"/>
      <c r="F49" s="520"/>
      <c r="G49" s="450">
        <v>0</v>
      </c>
      <c r="H49" s="450">
        <v>0</v>
      </c>
      <c r="I49" s="526">
        <v>0</v>
      </c>
      <c r="J49" s="229">
        <f t="shared" si="1"/>
        <v>0</v>
      </c>
      <c r="K49" s="131">
        <f t="shared" si="0"/>
        <v>0</v>
      </c>
      <c r="L49" s="691"/>
      <c r="M49" s="35"/>
      <c r="N49" s="40"/>
      <c r="O49" s="40"/>
      <c r="P49" s="25"/>
      <c r="Q49" s="25"/>
      <c r="R49" s="25"/>
      <c r="S49" s="43"/>
      <c r="T49" s="43"/>
      <c r="U49" s="44"/>
      <c r="V49" s="44"/>
      <c r="W49" s="45"/>
      <c r="X49" s="45"/>
    </row>
    <row r="50" spans="2:24" ht="12.75" customHeight="1" x14ac:dyDescent="0.2">
      <c r="B50" s="688"/>
      <c r="C50" s="518"/>
      <c r="D50" s="519"/>
      <c r="E50" s="519"/>
      <c r="F50" s="520"/>
      <c r="G50" s="450">
        <v>0</v>
      </c>
      <c r="H50" s="450">
        <v>0</v>
      </c>
      <c r="I50" s="526">
        <v>0</v>
      </c>
      <c r="J50" s="229">
        <f t="shared" si="1"/>
        <v>0</v>
      </c>
      <c r="K50" s="131">
        <f t="shared" si="0"/>
        <v>0</v>
      </c>
      <c r="L50" s="691"/>
      <c r="M50" s="35"/>
      <c r="N50" s="40"/>
      <c r="O50" s="40"/>
      <c r="P50" s="25"/>
      <c r="Q50" s="25"/>
      <c r="R50" s="25"/>
      <c r="S50" s="43"/>
      <c r="T50" s="43"/>
      <c r="U50" s="44"/>
      <c r="V50" s="44"/>
      <c r="W50" s="45"/>
      <c r="X50" s="45"/>
    </row>
    <row r="51" spans="2:24" ht="12.75" customHeight="1" x14ac:dyDescent="0.2">
      <c r="B51" s="688"/>
      <c r="C51" s="518"/>
      <c r="D51" s="519"/>
      <c r="E51" s="519"/>
      <c r="F51" s="520"/>
      <c r="G51" s="450">
        <v>0</v>
      </c>
      <c r="H51" s="450">
        <v>0</v>
      </c>
      <c r="I51" s="526">
        <v>0</v>
      </c>
      <c r="J51" s="229">
        <f t="shared" si="1"/>
        <v>0</v>
      </c>
      <c r="K51" s="131">
        <f t="shared" si="0"/>
        <v>0</v>
      </c>
      <c r="L51" s="691"/>
      <c r="M51" s="35"/>
      <c r="N51" s="40"/>
      <c r="O51" s="40"/>
      <c r="P51" s="25"/>
      <c r="Q51" s="25"/>
      <c r="R51" s="25"/>
      <c r="S51" s="43"/>
      <c r="T51" s="43"/>
      <c r="U51" s="44"/>
      <c r="V51" s="44"/>
      <c r="W51" s="45"/>
      <c r="X51" s="45"/>
    </row>
    <row r="52" spans="2:24" ht="12.75" customHeight="1" x14ac:dyDescent="0.2">
      <c r="B52" s="688"/>
      <c r="C52" s="518"/>
      <c r="D52" s="519"/>
      <c r="E52" s="519"/>
      <c r="F52" s="520"/>
      <c r="G52" s="450">
        <v>0</v>
      </c>
      <c r="H52" s="450">
        <v>0</v>
      </c>
      <c r="I52" s="526">
        <v>0</v>
      </c>
      <c r="J52" s="229">
        <f t="shared" si="1"/>
        <v>0</v>
      </c>
      <c r="K52" s="131">
        <f t="shared" si="0"/>
        <v>0</v>
      </c>
      <c r="L52" s="691"/>
      <c r="M52" s="35"/>
      <c r="N52" s="40"/>
      <c r="O52" s="40"/>
      <c r="P52" s="25"/>
      <c r="Q52" s="25"/>
      <c r="R52" s="25"/>
      <c r="S52" s="43"/>
      <c r="T52" s="43"/>
      <c r="U52" s="44"/>
      <c r="V52" s="44"/>
      <c r="W52" s="45"/>
      <c r="X52" s="45"/>
    </row>
    <row r="53" spans="2:24" ht="12.75" customHeight="1" x14ac:dyDescent="0.2">
      <c r="B53" s="688"/>
      <c r="C53" s="518"/>
      <c r="D53" s="519"/>
      <c r="E53" s="519"/>
      <c r="F53" s="520"/>
      <c r="G53" s="450">
        <v>0</v>
      </c>
      <c r="H53" s="450">
        <v>0</v>
      </c>
      <c r="I53" s="526">
        <v>0</v>
      </c>
      <c r="J53" s="229">
        <f t="shared" si="1"/>
        <v>0</v>
      </c>
      <c r="K53" s="131">
        <f t="shared" si="0"/>
        <v>0</v>
      </c>
      <c r="L53" s="691"/>
      <c r="M53" s="35"/>
      <c r="N53" s="40"/>
      <c r="O53" s="40"/>
      <c r="P53" s="25"/>
      <c r="Q53" s="25"/>
      <c r="R53" s="25"/>
      <c r="S53" s="43"/>
      <c r="T53" s="43"/>
      <c r="U53" s="44"/>
      <c r="V53" s="44"/>
      <c r="W53" s="45"/>
      <c r="X53" s="45"/>
    </row>
    <row r="54" spans="2:24" ht="12.75" customHeight="1" x14ac:dyDescent="0.2">
      <c r="B54" s="688"/>
      <c r="C54" s="518"/>
      <c r="D54" s="519"/>
      <c r="E54" s="519"/>
      <c r="F54" s="520"/>
      <c r="G54" s="450">
        <v>0</v>
      </c>
      <c r="H54" s="450">
        <v>0</v>
      </c>
      <c r="I54" s="526">
        <v>0</v>
      </c>
      <c r="J54" s="229">
        <f t="shared" si="1"/>
        <v>0</v>
      </c>
      <c r="K54" s="131">
        <f t="shared" si="0"/>
        <v>0</v>
      </c>
      <c r="L54" s="691"/>
      <c r="M54" s="35"/>
      <c r="N54" s="40"/>
      <c r="O54" s="40"/>
      <c r="P54" s="25"/>
      <c r="Q54" s="25"/>
      <c r="R54" s="25"/>
      <c r="S54" s="43"/>
      <c r="T54" s="43"/>
      <c r="U54" s="44"/>
      <c r="V54" s="44"/>
      <c r="W54" s="45"/>
      <c r="X54" s="45"/>
    </row>
    <row r="55" spans="2:24" ht="12.75" customHeight="1" thickBot="1" x14ac:dyDescent="0.25">
      <c r="B55" s="689"/>
      <c r="C55" s="510"/>
      <c r="D55" s="524"/>
      <c r="E55" s="524"/>
      <c r="F55" s="525"/>
      <c r="G55" s="435">
        <v>0</v>
      </c>
      <c r="H55" s="435">
        <v>0</v>
      </c>
      <c r="I55" s="436">
        <v>0</v>
      </c>
      <c r="J55" s="230">
        <f t="shared" si="1"/>
        <v>0</v>
      </c>
      <c r="K55" s="231">
        <f t="shared" si="0"/>
        <v>0</v>
      </c>
      <c r="L55" s="692"/>
      <c r="M55" s="35"/>
      <c r="N55" s="40"/>
      <c r="O55" s="40"/>
      <c r="P55" s="40"/>
      <c r="Q55" s="40"/>
      <c r="R55" s="40"/>
      <c r="S55" s="43"/>
      <c r="T55" s="43"/>
      <c r="U55" s="44"/>
      <c r="V55" s="44"/>
      <c r="W55" s="45"/>
      <c r="X55" s="45"/>
    </row>
    <row r="56" spans="2:24" x14ac:dyDescent="0.2">
      <c r="B56" s="693" t="str">
        <f>+'A) Reajuste Tarifas y Ocupación'!A27</f>
        <v>(Nombre de J.I. n° 4)</v>
      </c>
      <c r="C56" s="499"/>
      <c r="D56" s="516"/>
      <c r="E56" s="516"/>
      <c r="F56" s="517"/>
      <c r="G56" s="425">
        <v>0</v>
      </c>
      <c r="H56" s="425">
        <v>0</v>
      </c>
      <c r="I56" s="426">
        <v>0</v>
      </c>
      <c r="J56" s="232">
        <f t="shared" si="1"/>
        <v>0</v>
      </c>
      <c r="K56" s="189">
        <f t="shared" si="0"/>
        <v>0</v>
      </c>
      <c r="L56" s="694">
        <f>SUM(K56:K70)</f>
        <v>0</v>
      </c>
      <c r="M56" s="35"/>
      <c r="N56" s="40"/>
      <c r="O56" s="40"/>
      <c r="P56" s="129"/>
      <c r="Q56" s="129"/>
      <c r="R56" s="129"/>
      <c r="T56" s="349"/>
      <c r="U56" s="349"/>
      <c r="V56" s="349"/>
      <c r="W56" s="349"/>
    </row>
    <row r="57" spans="2:24" x14ac:dyDescent="0.2">
      <c r="B57" s="688"/>
      <c r="C57" s="518"/>
      <c r="D57" s="519"/>
      <c r="E57" s="519"/>
      <c r="F57" s="520"/>
      <c r="G57" s="450">
        <v>0</v>
      </c>
      <c r="H57" s="450">
        <v>0</v>
      </c>
      <c r="I57" s="526">
        <v>0</v>
      </c>
      <c r="J57" s="229">
        <f t="shared" si="1"/>
        <v>0</v>
      </c>
      <c r="K57" s="131">
        <f t="shared" si="0"/>
        <v>0</v>
      </c>
      <c r="L57" s="691"/>
      <c r="M57" s="35"/>
      <c r="N57" s="40"/>
      <c r="O57" s="40"/>
      <c r="P57" s="25"/>
      <c r="Q57" s="25"/>
      <c r="R57" s="25"/>
      <c r="S57" s="43"/>
      <c r="T57" s="43"/>
      <c r="U57" s="44"/>
      <c r="V57" s="44"/>
      <c r="W57" s="45"/>
      <c r="X57" s="45"/>
    </row>
    <row r="58" spans="2:24" x14ac:dyDescent="0.2">
      <c r="B58" s="688"/>
      <c r="C58" s="518"/>
      <c r="D58" s="519"/>
      <c r="E58" s="519"/>
      <c r="F58" s="520"/>
      <c r="G58" s="450">
        <v>0</v>
      </c>
      <c r="H58" s="450">
        <v>0</v>
      </c>
      <c r="I58" s="526">
        <v>0</v>
      </c>
      <c r="J58" s="229">
        <f t="shared" si="1"/>
        <v>0</v>
      </c>
      <c r="K58" s="131">
        <f t="shared" si="0"/>
        <v>0</v>
      </c>
      <c r="L58" s="691"/>
      <c r="M58" s="35"/>
      <c r="N58" s="40"/>
      <c r="O58" s="40"/>
      <c r="P58" s="25"/>
      <c r="Q58" s="25"/>
      <c r="R58" s="25"/>
      <c r="S58" s="43"/>
      <c r="T58" s="43"/>
      <c r="U58" s="44"/>
      <c r="V58" s="44"/>
      <c r="W58" s="45"/>
      <c r="X58" s="45"/>
    </row>
    <row r="59" spans="2:24" x14ac:dyDescent="0.2">
      <c r="B59" s="688"/>
      <c r="C59" s="518"/>
      <c r="D59" s="519"/>
      <c r="E59" s="519"/>
      <c r="F59" s="520"/>
      <c r="G59" s="450">
        <v>0</v>
      </c>
      <c r="H59" s="450">
        <v>0</v>
      </c>
      <c r="I59" s="526">
        <v>0</v>
      </c>
      <c r="J59" s="229">
        <f t="shared" si="1"/>
        <v>0</v>
      </c>
      <c r="K59" s="131">
        <f t="shared" si="0"/>
        <v>0</v>
      </c>
      <c r="L59" s="691"/>
      <c r="M59" s="35"/>
      <c r="N59" s="40"/>
      <c r="O59" s="40"/>
      <c r="P59" s="25"/>
      <c r="Q59" s="25"/>
      <c r="R59" s="25"/>
      <c r="S59" s="43"/>
      <c r="T59" s="43"/>
      <c r="U59" s="44"/>
      <c r="V59" s="44"/>
      <c r="W59" s="45"/>
      <c r="X59" s="45"/>
    </row>
    <row r="60" spans="2:24" x14ac:dyDescent="0.2">
      <c r="B60" s="688"/>
      <c r="C60" s="518"/>
      <c r="D60" s="519"/>
      <c r="E60" s="519"/>
      <c r="F60" s="520"/>
      <c r="G60" s="450">
        <v>0</v>
      </c>
      <c r="H60" s="450">
        <v>0</v>
      </c>
      <c r="I60" s="526">
        <v>0</v>
      </c>
      <c r="J60" s="229">
        <f t="shared" si="1"/>
        <v>0</v>
      </c>
      <c r="K60" s="131">
        <f t="shared" si="0"/>
        <v>0</v>
      </c>
      <c r="L60" s="691"/>
      <c r="M60" s="35"/>
      <c r="N60" s="40"/>
      <c r="O60" s="40"/>
      <c r="P60" s="25"/>
      <c r="Q60" s="25"/>
      <c r="R60" s="25"/>
      <c r="S60" s="43"/>
      <c r="T60" s="43"/>
      <c r="U60" s="44"/>
      <c r="V60" s="44"/>
      <c r="W60" s="45"/>
      <c r="X60" s="45"/>
    </row>
    <row r="61" spans="2:24" x14ac:dyDescent="0.2">
      <c r="B61" s="688"/>
      <c r="C61" s="518"/>
      <c r="D61" s="519"/>
      <c r="E61" s="519"/>
      <c r="F61" s="520"/>
      <c r="G61" s="450">
        <v>0</v>
      </c>
      <c r="H61" s="450">
        <v>0</v>
      </c>
      <c r="I61" s="526">
        <v>0</v>
      </c>
      <c r="J61" s="229">
        <f t="shared" si="1"/>
        <v>0</v>
      </c>
      <c r="K61" s="131">
        <f t="shared" si="0"/>
        <v>0</v>
      </c>
      <c r="L61" s="691"/>
      <c r="M61" s="35"/>
      <c r="N61" s="40"/>
      <c r="O61" s="40"/>
      <c r="P61" s="25"/>
      <c r="Q61" s="25"/>
      <c r="R61" s="25"/>
      <c r="S61" s="43"/>
      <c r="T61" s="43"/>
      <c r="U61" s="44"/>
      <c r="V61" s="44"/>
      <c r="W61" s="45"/>
      <c r="X61" s="45"/>
    </row>
    <row r="62" spans="2:24" x14ac:dyDescent="0.2">
      <c r="B62" s="688"/>
      <c r="C62" s="518"/>
      <c r="D62" s="519"/>
      <c r="E62" s="519"/>
      <c r="F62" s="520"/>
      <c r="G62" s="450">
        <v>0</v>
      </c>
      <c r="H62" s="450">
        <v>0</v>
      </c>
      <c r="I62" s="526">
        <v>0</v>
      </c>
      <c r="J62" s="229">
        <f t="shared" si="1"/>
        <v>0</v>
      </c>
      <c r="K62" s="131">
        <f t="shared" si="0"/>
        <v>0</v>
      </c>
      <c r="L62" s="691"/>
      <c r="M62" s="35"/>
      <c r="N62" s="40"/>
      <c r="O62" s="40"/>
      <c r="P62" s="25"/>
      <c r="Q62" s="25"/>
      <c r="R62" s="25"/>
      <c r="S62" s="43"/>
      <c r="T62" s="43"/>
      <c r="U62" s="44"/>
      <c r="V62" s="44"/>
      <c r="W62" s="45"/>
      <c r="X62" s="45"/>
    </row>
    <row r="63" spans="2:24" x14ac:dyDescent="0.2">
      <c r="B63" s="688"/>
      <c r="C63" s="518"/>
      <c r="D63" s="519"/>
      <c r="E63" s="519"/>
      <c r="F63" s="520"/>
      <c r="G63" s="450">
        <v>0</v>
      </c>
      <c r="H63" s="450">
        <v>0</v>
      </c>
      <c r="I63" s="526">
        <v>0</v>
      </c>
      <c r="J63" s="229">
        <f t="shared" si="1"/>
        <v>0</v>
      </c>
      <c r="K63" s="131">
        <f t="shared" si="0"/>
        <v>0</v>
      </c>
      <c r="L63" s="691"/>
      <c r="M63" s="35"/>
      <c r="N63" s="40"/>
      <c r="O63" s="40"/>
      <c r="P63" s="25"/>
      <c r="Q63" s="25"/>
      <c r="R63" s="25"/>
      <c r="S63" s="43"/>
      <c r="T63" s="43"/>
      <c r="U63" s="44"/>
      <c r="V63" s="44"/>
      <c r="W63" s="45"/>
      <c r="X63" s="45"/>
    </row>
    <row r="64" spans="2:24" x14ac:dyDescent="0.2">
      <c r="B64" s="688"/>
      <c r="C64" s="518"/>
      <c r="D64" s="519"/>
      <c r="E64" s="519"/>
      <c r="F64" s="520"/>
      <c r="G64" s="450">
        <v>0</v>
      </c>
      <c r="H64" s="450">
        <v>0</v>
      </c>
      <c r="I64" s="526">
        <v>0</v>
      </c>
      <c r="J64" s="229">
        <f t="shared" si="1"/>
        <v>0</v>
      </c>
      <c r="K64" s="131">
        <f t="shared" si="0"/>
        <v>0</v>
      </c>
      <c r="L64" s="691"/>
      <c r="M64" s="35"/>
      <c r="N64" s="40"/>
      <c r="O64" s="40"/>
      <c r="P64" s="25"/>
      <c r="Q64" s="25"/>
      <c r="R64" s="25"/>
      <c r="S64" s="43"/>
      <c r="T64" s="43"/>
      <c r="U64" s="44"/>
      <c r="V64" s="44"/>
      <c r="W64" s="45"/>
      <c r="X64" s="45"/>
    </row>
    <row r="65" spans="2:24" x14ac:dyDescent="0.2">
      <c r="B65" s="688"/>
      <c r="C65" s="518"/>
      <c r="D65" s="519"/>
      <c r="E65" s="519"/>
      <c r="F65" s="520"/>
      <c r="G65" s="450">
        <v>0</v>
      </c>
      <c r="H65" s="450">
        <v>0</v>
      </c>
      <c r="I65" s="526">
        <v>0</v>
      </c>
      <c r="J65" s="229">
        <f t="shared" si="1"/>
        <v>0</v>
      </c>
      <c r="K65" s="131">
        <f t="shared" si="0"/>
        <v>0</v>
      </c>
      <c r="L65" s="691"/>
      <c r="M65" s="35"/>
      <c r="N65" s="40"/>
      <c r="O65" s="40"/>
      <c r="P65" s="25"/>
      <c r="Q65" s="25"/>
      <c r="R65" s="25"/>
      <c r="S65" s="43"/>
      <c r="T65" s="43"/>
      <c r="U65" s="44"/>
      <c r="V65" s="44"/>
      <c r="W65" s="45"/>
      <c r="X65" s="45"/>
    </row>
    <row r="66" spans="2:24" x14ac:dyDescent="0.2">
      <c r="B66" s="688"/>
      <c r="C66" s="518"/>
      <c r="D66" s="519"/>
      <c r="E66" s="519"/>
      <c r="F66" s="520"/>
      <c r="G66" s="450">
        <v>0</v>
      </c>
      <c r="H66" s="450">
        <v>0</v>
      </c>
      <c r="I66" s="526">
        <v>0</v>
      </c>
      <c r="J66" s="229">
        <f t="shared" si="1"/>
        <v>0</v>
      </c>
      <c r="K66" s="131">
        <f t="shared" si="0"/>
        <v>0</v>
      </c>
      <c r="L66" s="691"/>
      <c r="M66" s="35"/>
      <c r="N66" s="40"/>
      <c r="O66" s="40"/>
      <c r="P66" s="25"/>
      <c r="Q66" s="25"/>
      <c r="R66" s="25"/>
      <c r="S66" s="43"/>
      <c r="T66" s="43"/>
      <c r="U66" s="44"/>
      <c r="V66" s="44"/>
      <c r="W66" s="45"/>
      <c r="X66" s="45"/>
    </row>
    <row r="67" spans="2:24" x14ac:dyDescent="0.2">
      <c r="B67" s="688"/>
      <c r="C67" s="518"/>
      <c r="D67" s="519"/>
      <c r="E67" s="519"/>
      <c r="F67" s="520"/>
      <c r="G67" s="450">
        <v>0</v>
      </c>
      <c r="H67" s="450">
        <v>0</v>
      </c>
      <c r="I67" s="526">
        <v>0</v>
      </c>
      <c r="J67" s="229">
        <f t="shared" si="1"/>
        <v>0</v>
      </c>
      <c r="K67" s="131">
        <f t="shared" si="0"/>
        <v>0</v>
      </c>
      <c r="L67" s="691"/>
      <c r="M67" s="35"/>
      <c r="N67" s="40"/>
      <c r="O67" s="40"/>
      <c r="P67" s="25"/>
      <c r="Q67" s="25"/>
      <c r="R67" s="25"/>
      <c r="S67" s="43"/>
      <c r="T67" s="43"/>
      <c r="U67" s="44"/>
      <c r="V67" s="44"/>
      <c r="W67" s="45"/>
      <c r="X67" s="45"/>
    </row>
    <row r="68" spans="2:24" x14ac:dyDescent="0.2">
      <c r="B68" s="688"/>
      <c r="C68" s="518"/>
      <c r="D68" s="519"/>
      <c r="E68" s="519"/>
      <c r="F68" s="520"/>
      <c r="G68" s="450">
        <v>0</v>
      </c>
      <c r="H68" s="450">
        <v>0</v>
      </c>
      <c r="I68" s="526">
        <v>0</v>
      </c>
      <c r="J68" s="229">
        <f t="shared" si="1"/>
        <v>0</v>
      </c>
      <c r="K68" s="131">
        <f t="shared" si="0"/>
        <v>0</v>
      </c>
      <c r="L68" s="691"/>
      <c r="M68" s="35"/>
      <c r="N68" s="40"/>
      <c r="O68" s="40"/>
      <c r="P68" s="25"/>
      <c r="Q68" s="25"/>
      <c r="R68" s="25"/>
      <c r="S68" s="43"/>
      <c r="T68" s="43"/>
      <c r="U68" s="44"/>
      <c r="V68" s="44"/>
      <c r="W68" s="45"/>
      <c r="X68" s="45"/>
    </row>
    <row r="69" spans="2:24" x14ac:dyDescent="0.2">
      <c r="B69" s="688"/>
      <c r="C69" s="518"/>
      <c r="D69" s="519"/>
      <c r="E69" s="519"/>
      <c r="F69" s="520"/>
      <c r="G69" s="450">
        <v>0</v>
      </c>
      <c r="H69" s="450">
        <v>0</v>
      </c>
      <c r="I69" s="526">
        <v>0</v>
      </c>
      <c r="J69" s="229">
        <f t="shared" si="1"/>
        <v>0</v>
      </c>
      <c r="K69" s="131">
        <f t="shared" si="0"/>
        <v>0</v>
      </c>
      <c r="L69" s="691"/>
      <c r="M69" s="35"/>
      <c r="N69" s="40"/>
      <c r="O69" s="40"/>
      <c r="P69" s="25"/>
      <c r="Q69" s="25"/>
      <c r="R69" s="25"/>
      <c r="S69" s="43"/>
      <c r="T69" s="43"/>
      <c r="U69" s="44"/>
      <c r="V69" s="44"/>
      <c r="W69" s="45"/>
      <c r="X69" s="45"/>
    </row>
    <row r="70" spans="2:24" ht="13.5" thickBot="1" x14ac:dyDescent="0.25">
      <c r="B70" s="689"/>
      <c r="C70" s="510"/>
      <c r="D70" s="524"/>
      <c r="E70" s="524"/>
      <c r="F70" s="525"/>
      <c r="G70" s="435">
        <v>0</v>
      </c>
      <c r="H70" s="435">
        <v>0</v>
      </c>
      <c r="I70" s="436">
        <v>0</v>
      </c>
      <c r="J70" s="230">
        <f t="shared" si="1"/>
        <v>0</v>
      </c>
      <c r="K70" s="231">
        <f t="shared" si="0"/>
        <v>0</v>
      </c>
      <c r="L70" s="692"/>
      <c r="M70" s="35"/>
      <c r="N70" s="40"/>
      <c r="O70" s="40"/>
      <c r="P70" s="25"/>
      <c r="Q70" s="25"/>
      <c r="R70" s="25"/>
      <c r="S70" s="43"/>
      <c r="T70" s="43"/>
      <c r="U70" s="44"/>
      <c r="V70" s="44"/>
      <c r="W70" s="45"/>
      <c r="X70" s="45"/>
    </row>
    <row r="71" spans="2:24" x14ac:dyDescent="0.2">
      <c r="B71" s="693" t="str">
        <f>+'A) Reajuste Tarifas y Ocupación'!A32</f>
        <v>(Nombre de J.I. n° 5)</v>
      </c>
      <c r="C71" s="499"/>
      <c r="D71" s="516"/>
      <c r="E71" s="516"/>
      <c r="F71" s="517"/>
      <c r="G71" s="425">
        <v>0</v>
      </c>
      <c r="H71" s="425">
        <v>0</v>
      </c>
      <c r="I71" s="426">
        <v>0</v>
      </c>
      <c r="J71" s="232">
        <f t="shared" si="1"/>
        <v>0</v>
      </c>
      <c r="K71" s="189">
        <f t="shared" si="0"/>
        <v>0</v>
      </c>
      <c r="L71" s="694">
        <f>SUM(K71:K85)</f>
        <v>0</v>
      </c>
      <c r="M71" s="35"/>
      <c r="N71" s="40"/>
      <c r="O71" s="40"/>
      <c r="P71" s="25"/>
      <c r="Q71" s="25"/>
      <c r="R71" s="25"/>
      <c r="S71" s="43"/>
      <c r="T71" s="43"/>
      <c r="U71" s="44"/>
      <c r="V71" s="44"/>
      <c r="W71" s="45"/>
      <c r="X71" s="45"/>
    </row>
    <row r="72" spans="2:24" x14ac:dyDescent="0.2">
      <c r="B72" s="688"/>
      <c r="C72" s="518"/>
      <c r="D72" s="519"/>
      <c r="E72" s="519"/>
      <c r="F72" s="520"/>
      <c r="G72" s="450">
        <v>0</v>
      </c>
      <c r="H72" s="450">
        <v>0</v>
      </c>
      <c r="I72" s="526">
        <v>0</v>
      </c>
      <c r="J72" s="229">
        <f t="shared" si="1"/>
        <v>0</v>
      </c>
      <c r="K72" s="131">
        <f t="shared" si="0"/>
        <v>0</v>
      </c>
      <c r="L72" s="691"/>
      <c r="M72" s="35"/>
      <c r="N72" s="40"/>
      <c r="O72" s="40"/>
      <c r="P72" s="40"/>
      <c r="Q72" s="40"/>
      <c r="R72" s="40"/>
      <c r="S72" s="43"/>
      <c r="T72" s="43"/>
      <c r="U72" s="44"/>
      <c r="V72" s="44"/>
      <c r="W72" s="45"/>
      <c r="X72" s="45"/>
    </row>
    <row r="73" spans="2:24" x14ac:dyDescent="0.2">
      <c r="B73" s="688"/>
      <c r="C73" s="518"/>
      <c r="D73" s="519"/>
      <c r="E73" s="519"/>
      <c r="F73" s="520"/>
      <c r="G73" s="450">
        <v>0</v>
      </c>
      <c r="H73" s="450">
        <v>0</v>
      </c>
      <c r="I73" s="526">
        <v>0</v>
      </c>
      <c r="J73" s="229">
        <f t="shared" si="1"/>
        <v>0</v>
      </c>
      <c r="K73" s="131">
        <f t="shared" si="0"/>
        <v>0</v>
      </c>
      <c r="L73" s="691"/>
      <c r="M73" s="35"/>
      <c r="N73" s="40"/>
      <c r="O73" s="40"/>
      <c r="P73" s="129"/>
      <c r="Q73" s="129"/>
      <c r="R73" s="129"/>
      <c r="T73" s="349"/>
      <c r="U73" s="349"/>
      <c r="V73" s="349"/>
      <c r="W73" s="349"/>
    </row>
    <row r="74" spans="2:24" x14ac:dyDescent="0.2">
      <c r="B74" s="688"/>
      <c r="C74" s="518"/>
      <c r="D74" s="519"/>
      <c r="E74" s="519"/>
      <c r="F74" s="520"/>
      <c r="G74" s="450">
        <v>0</v>
      </c>
      <c r="H74" s="450">
        <v>0</v>
      </c>
      <c r="I74" s="526">
        <v>0</v>
      </c>
      <c r="J74" s="229">
        <f t="shared" si="1"/>
        <v>0</v>
      </c>
      <c r="K74" s="131">
        <f t="shared" si="0"/>
        <v>0</v>
      </c>
      <c r="L74" s="691"/>
      <c r="M74" s="35"/>
      <c r="N74" s="40"/>
      <c r="O74" s="40"/>
      <c r="P74" s="25"/>
      <c r="Q74" s="25"/>
      <c r="R74" s="25"/>
      <c r="S74" s="43"/>
      <c r="T74" s="43"/>
      <c r="U74" s="44"/>
      <c r="V74" s="44"/>
      <c r="W74" s="45"/>
      <c r="X74" s="45"/>
    </row>
    <row r="75" spans="2:24" x14ac:dyDescent="0.2">
      <c r="B75" s="688"/>
      <c r="C75" s="518"/>
      <c r="D75" s="519"/>
      <c r="E75" s="519"/>
      <c r="F75" s="520"/>
      <c r="G75" s="450">
        <v>0</v>
      </c>
      <c r="H75" s="450">
        <v>0</v>
      </c>
      <c r="I75" s="526">
        <v>0</v>
      </c>
      <c r="J75" s="229">
        <f t="shared" si="1"/>
        <v>0</v>
      </c>
      <c r="K75" s="131">
        <f t="shared" ref="K75:K140" si="2">+J75*(1+$L$7)</f>
        <v>0</v>
      </c>
      <c r="L75" s="691"/>
      <c r="M75" s="35"/>
      <c r="N75" s="40"/>
      <c r="O75" s="40"/>
      <c r="P75" s="25"/>
      <c r="Q75" s="25"/>
      <c r="R75" s="25"/>
      <c r="S75" s="43"/>
      <c r="T75" s="43"/>
      <c r="U75" s="44"/>
      <c r="V75" s="44"/>
      <c r="W75" s="45"/>
      <c r="X75" s="45"/>
    </row>
    <row r="76" spans="2:24" x14ac:dyDescent="0.2">
      <c r="B76" s="688"/>
      <c r="C76" s="518"/>
      <c r="D76" s="519"/>
      <c r="E76" s="519"/>
      <c r="F76" s="520"/>
      <c r="G76" s="450">
        <v>0</v>
      </c>
      <c r="H76" s="450">
        <v>0</v>
      </c>
      <c r="I76" s="526">
        <v>0</v>
      </c>
      <c r="J76" s="229">
        <f t="shared" ref="J76:J141" si="3">SUM(G76:I76)</f>
        <v>0</v>
      </c>
      <c r="K76" s="131">
        <f t="shared" si="2"/>
        <v>0</v>
      </c>
      <c r="L76" s="691"/>
      <c r="M76" s="35"/>
      <c r="N76" s="40"/>
      <c r="O76" s="40"/>
      <c r="P76" s="25"/>
      <c r="Q76" s="25"/>
      <c r="R76" s="25"/>
      <c r="S76" s="43"/>
      <c r="T76" s="43"/>
      <c r="U76" s="44"/>
      <c r="V76" s="44"/>
      <c r="W76" s="45"/>
      <c r="X76" s="45"/>
    </row>
    <row r="77" spans="2:24" x14ac:dyDescent="0.2">
      <c r="B77" s="688"/>
      <c r="C77" s="518"/>
      <c r="D77" s="519"/>
      <c r="E77" s="519"/>
      <c r="F77" s="520"/>
      <c r="G77" s="450">
        <v>0</v>
      </c>
      <c r="H77" s="450">
        <v>0</v>
      </c>
      <c r="I77" s="526">
        <v>0</v>
      </c>
      <c r="J77" s="229">
        <f t="shared" si="3"/>
        <v>0</v>
      </c>
      <c r="K77" s="131">
        <f t="shared" si="2"/>
        <v>0</v>
      </c>
      <c r="L77" s="691"/>
      <c r="M77" s="35"/>
      <c r="N77" s="40"/>
      <c r="O77" s="40"/>
      <c r="P77" s="25"/>
      <c r="Q77" s="25"/>
      <c r="R77" s="25"/>
      <c r="S77" s="43"/>
      <c r="T77" s="43"/>
      <c r="U77" s="44"/>
      <c r="V77" s="44"/>
      <c r="W77" s="45"/>
      <c r="X77" s="45"/>
    </row>
    <row r="78" spans="2:24" x14ac:dyDescent="0.2">
      <c r="B78" s="688"/>
      <c r="C78" s="518"/>
      <c r="D78" s="519"/>
      <c r="E78" s="519"/>
      <c r="F78" s="520"/>
      <c r="G78" s="450">
        <v>0</v>
      </c>
      <c r="H78" s="450">
        <v>0</v>
      </c>
      <c r="I78" s="526">
        <v>0</v>
      </c>
      <c r="J78" s="229">
        <f t="shared" si="3"/>
        <v>0</v>
      </c>
      <c r="K78" s="131">
        <f t="shared" si="2"/>
        <v>0</v>
      </c>
      <c r="L78" s="691"/>
      <c r="M78" s="35"/>
      <c r="N78" s="40"/>
      <c r="O78" s="40"/>
      <c r="P78" s="25"/>
      <c r="Q78" s="25"/>
      <c r="R78" s="25"/>
      <c r="S78" s="43"/>
      <c r="T78" s="43"/>
      <c r="U78" s="44"/>
      <c r="V78" s="44"/>
      <c r="W78" s="45"/>
      <c r="X78" s="45"/>
    </row>
    <row r="79" spans="2:24" x14ac:dyDescent="0.2">
      <c r="B79" s="688"/>
      <c r="C79" s="518"/>
      <c r="D79" s="519"/>
      <c r="E79" s="519"/>
      <c r="F79" s="520"/>
      <c r="G79" s="450">
        <v>0</v>
      </c>
      <c r="H79" s="450">
        <v>0</v>
      </c>
      <c r="I79" s="526">
        <v>0</v>
      </c>
      <c r="J79" s="229">
        <f t="shared" si="3"/>
        <v>0</v>
      </c>
      <c r="K79" s="131">
        <f t="shared" si="2"/>
        <v>0</v>
      </c>
      <c r="L79" s="691"/>
      <c r="M79" s="35"/>
      <c r="N79" s="40"/>
      <c r="O79" s="40"/>
      <c r="P79" s="25"/>
      <c r="Q79" s="25"/>
      <c r="R79" s="25"/>
      <c r="S79" s="43"/>
      <c r="T79" s="43"/>
      <c r="U79" s="44"/>
      <c r="V79" s="44"/>
      <c r="W79" s="45"/>
      <c r="X79" s="45"/>
    </row>
    <row r="80" spans="2:24" x14ac:dyDescent="0.2">
      <c r="B80" s="688"/>
      <c r="C80" s="518"/>
      <c r="D80" s="519"/>
      <c r="E80" s="519"/>
      <c r="F80" s="520"/>
      <c r="G80" s="450">
        <v>0</v>
      </c>
      <c r="H80" s="450">
        <v>0</v>
      </c>
      <c r="I80" s="526">
        <v>0</v>
      </c>
      <c r="J80" s="229">
        <f t="shared" si="3"/>
        <v>0</v>
      </c>
      <c r="K80" s="131">
        <f t="shared" si="2"/>
        <v>0</v>
      </c>
      <c r="L80" s="691"/>
      <c r="M80" s="35"/>
      <c r="N80" s="40"/>
      <c r="O80" s="40"/>
      <c r="P80" s="25"/>
      <c r="Q80" s="25"/>
      <c r="R80" s="25"/>
      <c r="S80" s="43"/>
      <c r="T80" s="43"/>
      <c r="U80" s="44"/>
      <c r="V80" s="44"/>
      <c r="W80" s="45"/>
      <c r="X80" s="45"/>
    </row>
    <row r="81" spans="2:24" x14ac:dyDescent="0.2">
      <c r="B81" s="688"/>
      <c r="C81" s="518"/>
      <c r="D81" s="519"/>
      <c r="E81" s="519"/>
      <c r="F81" s="520"/>
      <c r="G81" s="450">
        <v>0</v>
      </c>
      <c r="H81" s="450">
        <v>0</v>
      </c>
      <c r="I81" s="526">
        <v>0</v>
      </c>
      <c r="J81" s="229">
        <f t="shared" si="3"/>
        <v>0</v>
      </c>
      <c r="K81" s="131">
        <f t="shared" si="2"/>
        <v>0</v>
      </c>
      <c r="L81" s="691"/>
      <c r="M81" s="35"/>
      <c r="N81" s="40"/>
      <c r="O81" s="40"/>
      <c r="P81" s="25"/>
      <c r="Q81" s="25"/>
      <c r="R81" s="25"/>
      <c r="S81" s="43"/>
      <c r="T81" s="43"/>
      <c r="U81" s="44"/>
      <c r="V81" s="44"/>
      <c r="W81" s="45"/>
      <c r="X81" s="45"/>
    </row>
    <row r="82" spans="2:24" x14ac:dyDescent="0.2">
      <c r="B82" s="688"/>
      <c r="C82" s="518"/>
      <c r="D82" s="519"/>
      <c r="E82" s="519"/>
      <c r="F82" s="520"/>
      <c r="G82" s="450">
        <v>0</v>
      </c>
      <c r="H82" s="450">
        <v>0</v>
      </c>
      <c r="I82" s="526">
        <v>0</v>
      </c>
      <c r="J82" s="229">
        <f t="shared" si="3"/>
        <v>0</v>
      </c>
      <c r="K82" s="131">
        <f t="shared" si="2"/>
        <v>0</v>
      </c>
      <c r="L82" s="691"/>
      <c r="M82" s="35"/>
      <c r="N82" s="40"/>
      <c r="O82" s="40"/>
      <c r="P82" s="25"/>
      <c r="Q82" s="25"/>
      <c r="R82" s="25"/>
      <c r="S82" s="43"/>
      <c r="T82" s="43"/>
      <c r="U82" s="44"/>
      <c r="V82" s="44"/>
      <c r="W82" s="45"/>
      <c r="X82" s="45"/>
    </row>
    <row r="83" spans="2:24" x14ac:dyDescent="0.2">
      <c r="B83" s="688"/>
      <c r="C83" s="518"/>
      <c r="D83" s="519"/>
      <c r="E83" s="519"/>
      <c r="F83" s="520"/>
      <c r="G83" s="450">
        <v>0</v>
      </c>
      <c r="H83" s="450">
        <v>0</v>
      </c>
      <c r="I83" s="526">
        <v>0</v>
      </c>
      <c r="J83" s="229">
        <f t="shared" si="3"/>
        <v>0</v>
      </c>
      <c r="K83" s="131">
        <f t="shared" si="2"/>
        <v>0</v>
      </c>
      <c r="L83" s="691"/>
      <c r="M83" s="35"/>
      <c r="N83" s="40"/>
      <c r="O83" s="40"/>
      <c r="P83" s="25"/>
      <c r="Q83" s="25"/>
      <c r="R83" s="25"/>
      <c r="S83" s="43"/>
      <c r="T83" s="43"/>
      <c r="U83" s="44"/>
      <c r="V83" s="44"/>
      <c r="W83" s="45"/>
      <c r="X83" s="45"/>
    </row>
    <row r="84" spans="2:24" x14ac:dyDescent="0.2">
      <c r="B84" s="688"/>
      <c r="C84" s="518"/>
      <c r="D84" s="519"/>
      <c r="E84" s="519"/>
      <c r="F84" s="520"/>
      <c r="G84" s="450">
        <v>0</v>
      </c>
      <c r="H84" s="450">
        <v>0</v>
      </c>
      <c r="I84" s="526">
        <v>0</v>
      </c>
      <c r="J84" s="229">
        <f t="shared" si="3"/>
        <v>0</v>
      </c>
      <c r="K84" s="131">
        <f t="shared" si="2"/>
        <v>0</v>
      </c>
      <c r="L84" s="691"/>
      <c r="M84" s="35"/>
      <c r="N84" s="40"/>
      <c r="O84" s="40"/>
      <c r="P84" s="25"/>
      <c r="Q84" s="25"/>
      <c r="R84" s="25"/>
      <c r="S84" s="43"/>
      <c r="T84" s="43"/>
      <c r="U84" s="44"/>
      <c r="V84" s="44"/>
      <c r="W84" s="45"/>
      <c r="X84" s="45"/>
    </row>
    <row r="85" spans="2:24" ht="13.5" thickBot="1" x14ac:dyDescent="0.25">
      <c r="B85" s="689"/>
      <c r="C85" s="510"/>
      <c r="D85" s="524"/>
      <c r="E85" s="524"/>
      <c r="F85" s="525"/>
      <c r="G85" s="435">
        <v>0</v>
      </c>
      <c r="H85" s="435">
        <v>0</v>
      </c>
      <c r="I85" s="436">
        <v>0</v>
      </c>
      <c r="J85" s="230">
        <f t="shared" si="3"/>
        <v>0</v>
      </c>
      <c r="K85" s="231">
        <f t="shared" si="2"/>
        <v>0</v>
      </c>
      <c r="L85" s="692"/>
      <c r="M85" s="35"/>
      <c r="N85" s="40"/>
      <c r="O85" s="40"/>
      <c r="P85" s="25"/>
      <c r="Q85" s="25"/>
      <c r="R85" s="25"/>
      <c r="S85" s="43"/>
      <c r="T85" s="43"/>
      <c r="U85" s="44"/>
      <c r="V85" s="44"/>
      <c r="W85" s="45"/>
      <c r="X85" s="45"/>
    </row>
    <row r="86" spans="2:24" x14ac:dyDescent="0.2">
      <c r="B86" s="693" t="str">
        <f>+'A) Reajuste Tarifas y Ocupación'!A37</f>
        <v>(Nombre de J.I. n° 6)</v>
      </c>
      <c r="C86" s="499"/>
      <c r="D86" s="516"/>
      <c r="E86" s="516"/>
      <c r="F86" s="517"/>
      <c r="G86" s="425">
        <v>0</v>
      </c>
      <c r="H86" s="425">
        <v>0</v>
      </c>
      <c r="I86" s="426">
        <v>0</v>
      </c>
      <c r="J86" s="232">
        <f t="shared" si="3"/>
        <v>0</v>
      </c>
      <c r="K86" s="189">
        <f t="shared" si="2"/>
        <v>0</v>
      </c>
      <c r="L86" s="694">
        <f>SUM(K86:K100)</f>
        <v>0</v>
      </c>
      <c r="M86" s="35"/>
      <c r="N86" s="40"/>
      <c r="O86" s="40"/>
      <c r="P86" s="25"/>
      <c r="Q86" s="25"/>
      <c r="R86" s="25"/>
      <c r="S86" s="43"/>
      <c r="T86" s="43"/>
      <c r="U86" s="44"/>
      <c r="V86" s="44"/>
      <c r="W86" s="45"/>
      <c r="X86" s="45"/>
    </row>
    <row r="87" spans="2:24" x14ac:dyDescent="0.2">
      <c r="B87" s="688"/>
      <c r="C87" s="518"/>
      <c r="D87" s="519"/>
      <c r="E87" s="519"/>
      <c r="F87" s="520"/>
      <c r="G87" s="450">
        <v>0</v>
      </c>
      <c r="H87" s="450">
        <v>0</v>
      </c>
      <c r="I87" s="526">
        <v>0</v>
      </c>
      <c r="J87" s="229">
        <f t="shared" si="3"/>
        <v>0</v>
      </c>
      <c r="K87" s="131">
        <f t="shared" si="2"/>
        <v>0</v>
      </c>
      <c r="L87" s="691"/>
      <c r="M87" s="35"/>
      <c r="N87" s="40"/>
      <c r="O87" s="40"/>
      <c r="P87" s="40"/>
      <c r="Q87" s="40"/>
      <c r="R87" s="40"/>
      <c r="S87" s="43"/>
      <c r="T87" s="43"/>
      <c r="U87" s="44"/>
      <c r="V87" s="44"/>
      <c r="W87" s="45"/>
      <c r="X87" s="45"/>
    </row>
    <row r="88" spans="2:24" x14ac:dyDescent="0.2">
      <c r="B88" s="688"/>
      <c r="C88" s="518"/>
      <c r="D88" s="519"/>
      <c r="E88" s="519"/>
      <c r="F88" s="520"/>
      <c r="G88" s="450">
        <v>0</v>
      </c>
      <c r="H88" s="450">
        <v>0</v>
      </c>
      <c r="I88" s="526">
        <v>0</v>
      </c>
      <c r="J88" s="229">
        <f t="shared" si="3"/>
        <v>0</v>
      </c>
      <c r="K88" s="131">
        <f t="shared" si="2"/>
        <v>0</v>
      </c>
      <c r="L88" s="691"/>
      <c r="M88" s="35"/>
      <c r="N88" s="40"/>
      <c r="O88" s="40"/>
      <c r="P88" s="129"/>
      <c r="Q88" s="129"/>
      <c r="R88" s="129"/>
      <c r="T88" s="349"/>
      <c r="U88" s="349"/>
      <c r="V88" s="349"/>
      <c r="W88" s="349"/>
    </row>
    <row r="89" spans="2:24" x14ac:dyDescent="0.2">
      <c r="B89" s="688"/>
      <c r="C89" s="518"/>
      <c r="D89" s="519"/>
      <c r="E89" s="519"/>
      <c r="F89" s="520"/>
      <c r="G89" s="450">
        <v>0</v>
      </c>
      <c r="H89" s="450">
        <v>0</v>
      </c>
      <c r="I89" s="526">
        <v>0</v>
      </c>
      <c r="J89" s="229">
        <f t="shared" si="3"/>
        <v>0</v>
      </c>
      <c r="K89" s="131">
        <f t="shared" si="2"/>
        <v>0</v>
      </c>
      <c r="L89" s="691"/>
      <c r="M89" s="35"/>
      <c r="N89" s="40"/>
      <c r="O89" s="40"/>
      <c r="P89" s="25"/>
      <c r="Q89" s="25"/>
      <c r="R89" s="25"/>
      <c r="S89" s="43"/>
      <c r="T89" s="43"/>
      <c r="U89" s="44"/>
      <c r="V89" s="44"/>
      <c r="W89" s="45"/>
      <c r="X89" s="45"/>
    </row>
    <row r="90" spans="2:24" x14ac:dyDescent="0.2">
      <c r="B90" s="688"/>
      <c r="C90" s="518"/>
      <c r="D90" s="519"/>
      <c r="E90" s="519"/>
      <c r="F90" s="520"/>
      <c r="G90" s="450">
        <v>0</v>
      </c>
      <c r="H90" s="450">
        <v>0</v>
      </c>
      <c r="I90" s="526">
        <v>0</v>
      </c>
      <c r="J90" s="229">
        <f t="shared" si="3"/>
        <v>0</v>
      </c>
      <c r="K90" s="131">
        <f t="shared" si="2"/>
        <v>0</v>
      </c>
      <c r="L90" s="691"/>
      <c r="M90" s="35"/>
      <c r="N90" s="40"/>
      <c r="O90" s="40"/>
      <c r="P90" s="25"/>
      <c r="Q90" s="25"/>
      <c r="R90" s="25"/>
      <c r="S90" s="43"/>
      <c r="T90" s="43"/>
      <c r="U90" s="44"/>
      <c r="V90" s="44"/>
      <c r="W90" s="45"/>
      <c r="X90" s="45"/>
    </row>
    <row r="91" spans="2:24" x14ac:dyDescent="0.2">
      <c r="B91" s="688"/>
      <c r="C91" s="518"/>
      <c r="D91" s="519"/>
      <c r="E91" s="519"/>
      <c r="F91" s="520"/>
      <c r="G91" s="450">
        <v>0</v>
      </c>
      <c r="H91" s="450">
        <v>0</v>
      </c>
      <c r="I91" s="526">
        <v>0</v>
      </c>
      <c r="J91" s="229">
        <f t="shared" si="3"/>
        <v>0</v>
      </c>
      <c r="K91" s="131">
        <f t="shared" si="2"/>
        <v>0</v>
      </c>
      <c r="L91" s="691"/>
      <c r="M91" s="35"/>
      <c r="N91" s="40"/>
      <c r="O91" s="40"/>
      <c r="P91" s="25"/>
      <c r="Q91" s="25"/>
      <c r="R91" s="25"/>
      <c r="S91" s="43"/>
      <c r="T91" s="43"/>
      <c r="U91" s="44"/>
      <c r="V91" s="44"/>
      <c r="W91" s="45"/>
      <c r="X91" s="45"/>
    </row>
    <row r="92" spans="2:24" x14ac:dyDescent="0.2">
      <c r="B92" s="688"/>
      <c r="C92" s="518"/>
      <c r="D92" s="519"/>
      <c r="E92" s="519"/>
      <c r="F92" s="520"/>
      <c r="G92" s="450">
        <v>0</v>
      </c>
      <c r="H92" s="450">
        <v>0</v>
      </c>
      <c r="I92" s="526">
        <v>0</v>
      </c>
      <c r="J92" s="229">
        <f t="shared" si="3"/>
        <v>0</v>
      </c>
      <c r="K92" s="131">
        <f t="shared" si="2"/>
        <v>0</v>
      </c>
      <c r="L92" s="691"/>
      <c r="M92" s="35"/>
      <c r="N92" s="40"/>
      <c r="O92" s="40"/>
      <c r="P92" s="25"/>
      <c r="Q92" s="25"/>
      <c r="R92" s="25"/>
      <c r="S92" s="43"/>
      <c r="T92" s="43"/>
      <c r="U92" s="44"/>
      <c r="V92" s="44"/>
      <c r="W92" s="45"/>
      <c r="X92" s="45"/>
    </row>
    <row r="93" spans="2:24" x14ac:dyDescent="0.2">
      <c r="B93" s="688"/>
      <c r="C93" s="518"/>
      <c r="D93" s="519"/>
      <c r="E93" s="519"/>
      <c r="F93" s="520"/>
      <c r="G93" s="450">
        <v>0</v>
      </c>
      <c r="H93" s="450">
        <v>0</v>
      </c>
      <c r="I93" s="526">
        <v>0</v>
      </c>
      <c r="J93" s="229">
        <f t="shared" si="3"/>
        <v>0</v>
      </c>
      <c r="K93" s="131">
        <f t="shared" si="2"/>
        <v>0</v>
      </c>
      <c r="L93" s="691"/>
      <c r="M93" s="35"/>
      <c r="N93" s="40"/>
      <c r="O93" s="40"/>
      <c r="P93" s="25"/>
      <c r="Q93" s="25"/>
      <c r="R93" s="25"/>
      <c r="S93" s="43"/>
      <c r="T93" s="43"/>
      <c r="U93" s="44"/>
      <c r="V93" s="44"/>
      <c r="W93" s="45"/>
      <c r="X93" s="45"/>
    </row>
    <row r="94" spans="2:24" x14ac:dyDescent="0.2">
      <c r="B94" s="688"/>
      <c r="C94" s="518"/>
      <c r="D94" s="519"/>
      <c r="E94" s="519"/>
      <c r="F94" s="520"/>
      <c r="G94" s="450">
        <v>0</v>
      </c>
      <c r="H94" s="450">
        <v>0</v>
      </c>
      <c r="I94" s="526">
        <v>0</v>
      </c>
      <c r="J94" s="229">
        <f t="shared" si="3"/>
        <v>0</v>
      </c>
      <c r="K94" s="131">
        <f t="shared" si="2"/>
        <v>0</v>
      </c>
      <c r="L94" s="691"/>
      <c r="M94" s="35"/>
      <c r="N94" s="40"/>
      <c r="O94" s="40"/>
      <c r="P94" s="25"/>
      <c r="Q94" s="25"/>
      <c r="R94" s="25"/>
      <c r="S94" s="43"/>
      <c r="T94" s="43"/>
      <c r="U94" s="44"/>
      <c r="V94" s="44"/>
      <c r="W94" s="45"/>
      <c r="X94" s="45"/>
    </row>
    <row r="95" spans="2:24" x14ac:dyDescent="0.2">
      <c r="B95" s="688"/>
      <c r="C95" s="518"/>
      <c r="D95" s="519"/>
      <c r="E95" s="519"/>
      <c r="F95" s="520"/>
      <c r="G95" s="450">
        <v>0</v>
      </c>
      <c r="H95" s="450">
        <v>0</v>
      </c>
      <c r="I95" s="526">
        <v>0</v>
      </c>
      <c r="J95" s="229">
        <f t="shared" si="3"/>
        <v>0</v>
      </c>
      <c r="K95" s="131">
        <f t="shared" si="2"/>
        <v>0</v>
      </c>
      <c r="L95" s="691"/>
      <c r="M95" s="35"/>
      <c r="N95" s="40"/>
      <c r="O95" s="40"/>
      <c r="P95" s="25"/>
      <c r="Q95" s="25"/>
      <c r="R95" s="25"/>
      <c r="S95" s="43"/>
      <c r="T95" s="43"/>
      <c r="U95" s="44"/>
      <c r="V95" s="44"/>
      <c r="W95" s="45"/>
      <c r="X95" s="45"/>
    </row>
    <row r="96" spans="2:24" x14ac:dyDescent="0.2">
      <c r="B96" s="688"/>
      <c r="C96" s="518"/>
      <c r="D96" s="519"/>
      <c r="E96" s="519"/>
      <c r="F96" s="520"/>
      <c r="G96" s="450">
        <v>0</v>
      </c>
      <c r="H96" s="450">
        <v>0</v>
      </c>
      <c r="I96" s="526">
        <v>0</v>
      </c>
      <c r="J96" s="229">
        <f t="shared" si="3"/>
        <v>0</v>
      </c>
      <c r="K96" s="131">
        <f t="shared" si="2"/>
        <v>0</v>
      </c>
      <c r="L96" s="691"/>
      <c r="M96" s="35"/>
      <c r="N96" s="40"/>
      <c r="O96" s="40"/>
      <c r="P96" s="25"/>
      <c r="Q96" s="25"/>
      <c r="R96" s="25"/>
      <c r="S96" s="43"/>
      <c r="T96" s="43"/>
      <c r="U96" s="44"/>
      <c r="V96" s="44"/>
      <c r="W96" s="45"/>
      <c r="X96" s="45"/>
    </row>
    <row r="97" spans="2:24" x14ac:dyDescent="0.2">
      <c r="B97" s="688"/>
      <c r="C97" s="518"/>
      <c r="D97" s="519"/>
      <c r="E97" s="519"/>
      <c r="F97" s="520"/>
      <c r="G97" s="450">
        <v>0</v>
      </c>
      <c r="H97" s="450">
        <v>0</v>
      </c>
      <c r="I97" s="526">
        <v>0</v>
      </c>
      <c r="J97" s="229">
        <f t="shared" si="3"/>
        <v>0</v>
      </c>
      <c r="K97" s="131">
        <f t="shared" si="2"/>
        <v>0</v>
      </c>
      <c r="L97" s="691"/>
      <c r="M97" s="35"/>
      <c r="N97" s="40"/>
      <c r="O97" s="40"/>
      <c r="P97" s="25"/>
      <c r="Q97" s="25"/>
      <c r="R97" s="25"/>
      <c r="S97" s="43"/>
      <c r="T97" s="43"/>
      <c r="U97" s="44"/>
      <c r="V97" s="44"/>
      <c r="W97" s="45"/>
      <c r="X97" s="45"/>
    </row>
    <row r="98" spans="2:24" x14ac:dyDescent="0.2">
      <c r="B98" s="688"/>
      <c r="C98" s="518"/>
      <c r="D98" s="519"/>
      <c r="E98" s="519"/>
      <c r="F98" s="520"/>
      <c r="G98" s="450">
        <v>0</v>
      </c>
      <c r="H98" s="450">
        <v>0</v>
      </c>
      <c r="I98" s="526">
        <v>0</v>
      </c>
      <c r="J98" s="229">
        <f t="shared" si="3"/>
        <v>0</v>
      </c>
      <c r="K98" s="131">
        <f t="shared" si="2"/>
        <v>0</v>
      </c>
      <c r="L98" s="691"/>
      <c r="M98" s="35"/>
      <c r="N98" s="40"/>
      <c r="O98" s="40"/>
      <c r="P98" s="25"/>
      <c r="Q98" s="25"/>
      <c r="R98" s="25"/>
      <c r="S98" s="43"/>
      <c r="T98" s="43"/>
      <c r="U98" s="44"/>
      <c r="V98" s="44"/>
      <c r="W98" s="45"/>
      <c r="X98" s="45"/>
    </row>
    <row r="99" spans="2:24" x14ac:dyDescent="0.2">
      <c r="B99" s="688"/>
      <c r="C99" s="518"/>
      <c r="D99" s="519"/>
      <c r="E99" s="519"/>
      <c r="F99" s="520"/>
      <c r="G99" s="450">
        <v>0</v>
      </c>
      <c r="H99" s="450">
        <v>0</v>
      </c>
      <c r="I99" s="526">
        <v>0</v>
      </c>
      <c r="J99" s="229">
        <f t="shared" si="3"/>
        <v>0</v>
      </c>
      <c r="K99" s="131">
        <f t="shared" si="2"/>
        <v>0</v>
      </c>
      <c r="L99" s="691"/>
      <c r="M99" s="35"/>
      <c r="N99" s="40"/>
      <c r="O99" s="40"/>
      <c r="P99" s="25"/>
      <c r="Q99" s="25"/>
      <c r="R99" s="25"/>
      <c r="S99" s="43"/>
      <c r="T99" s="43"/>
      <c r="U99" s="44"/>
      <c r="V99" s="44"/>
      <c r="W99" s="45"/>
      <c r="X99" s="45"/>
    </row>
    <row r="100" spans="2:24" ht="13.5" thickBot="1" x14ac:dyDescent="0.25">
      <c r="B100" s="689"/>
      <c r="C100" s="510"/>
      <c r="D100" s="524"/>
      <c r="E100" s="524"/>
      <c r="F100" s="525"/>
      <c r="G100" s="435">
        <v>0</v>
      </c>
      <c r="H100" s="435">
        <v>0</v>
      </c>
      <c r="I100" s="436">
        <v>0</v>
      </c>
      <c r="J100" s="230">
        <f t="shared" si="3"/>
        <v>0</v>
      </c>
      <c r="K100" s="231">
        <f t="shared" si="2"/>
        <v>0</v>
      </c>
      <c r="L100" s="692"/>
      <c r="M100" s="35"/>
      <c r="N100" s="40"/>
      <c r="O100" s="40"/>
      <c r="P100" s="25"/>
      <c r="Q100" s="25"/>
      <c r="R100" s="25"/>
      <c r="S100" s="43"/>
      <c r="T100" s="43"/>
      <c r="U100" s="44"/>
      <c r="V100" s="44"/>
      <c r="W100" s="45"/>
      <c r="X100" s="45"/>
    </row>
    <row r="101" spans="2:24" ht="15" x14ac:dyDescent="0.2">
      <c r="B101" s="674" t="s">
        <v>148</v>
      </c>
      <c r="C101" s="676" t="s">
        <v>83</v>
      </c>
      <c r="D101" s="676" t="s">
        <v>84</v>
      </c>
      <c r="E101" s="678" t="s">
        <v>3</v>
      </c>
      <c r="F101" s="678" t="s">
        <v>94</v>
      </c>
      <c r="G101" s="680" t="s">
        <v>149</v>
      </c>
      <c r="H101" s="681"/>
      <c r="I101" s="681"/>
      <c r="J101" s="682"/>
      <c r="K101" s="683" t="s">
        <v>132</v>
      </c>
      <c r="L101" s="685" t="s">
        <v>150</v>
      </c>
      <c r="O101" s="33"/>
      <c r="P101" s="33"/>
      <c r="Q101" s="33"/>
      <c r="R101" s="33"/>
      <c r="S101" s="33"/>
      <c r="T101" s="33"/>
    </row>
    <row r="102" spans="2:24" ht="39" thickBot="1" x14ac:dyDescent="0.25">
      <c r="B102" s="675"/>
      <c r="C102" s="677"/>
      <c r="D102" s="677"/>
      <c r="E102" s="679"/>
      <c r="F102" s="679"/>
      <c r="G102" s="226" t="s">
        <v>151</v>
      </c>
      <c r="H102" s="227" t="s">
        <v>152</v>
      </c>
      <c r="I102" s="227" t="s">
        <v>153</v>
      </c>
      <c r="J102" s="228" t="s">
        <v>154</v>
      </c>
      <c r="K102" s="684"/>
      <c r="L102" s="686"/>
      <c r="M102" s="35"/>
      <c r="N102" s="128"/>
      <c r="O102" s="128"/>
      <c r="P102" s="25"/>
      <c r="Q102" s="25"/>
      <c r="R102" s="25"/>
      <c r="S102" s="35"/>
      <c r="T102" s="673"/>
      <c r="U102" s="673"/>
      <c r="V102" s="673"/>
      <c r="W102" s="673"/>
      <c r="X102" s="35"/>
    </row>
    <row r="103" spans="2:24" x14ac:dyDescent="0.2">
      <c r="B103" s="693" t="str">
        <f>+'A) Reajuste Tarifas y Ocupación'!A44</f>
        <v>Sala Cuna YYYYY</v>
      </c>
      <c r="C103" s="499"/>
      <c r="D103" s="516"/>
      <c r="E103" s="516"/>
      <c r="F103" s="517"/>
      <c r="G103" s="425"/>
      <c r="H103" s="425"/>
      <c r="I103" s="426"/>
      <c r="J103" s="232">
        <f t="shared" si="3"/>
        <v>0</v>
      </c>
      <c r="K103" s="189">
        <f t="shared" si="2"/>
        <v>0</v>
      </c>
      <c r="L103" s="694">
        <f>SUM(K103:K117)</f>
        <v>0</v>
      </c>
      <c r="M103" s="35"/>
      <c r="N103" s="40"/>
      <c r="O103" s="40"/>
      <c r="P103" s="25"/>
      <c r="Q103" s="25"/>
      <c r="R103" s="25"/>
      <c r="S103" s="43"/>
      <c r="T103" s="43"/>
      <c r="U103" s="44"/>
      <c r="V103" s="44"/>
      <c r="W103" s="45"/>
      <c r="X103" s="45"/>
    </row>
    <row r="104" spans="2:24" x14ac:dyDescent="0.2">
      <c r="B104" s="688"/>
      <c r="C104" s="518"/>
      <c r="D104" s="519"/>
      <c r="E104" s="519"/>
      <c r="F104" s="520"/>
      <c r="G104" s="450"/>
      <c r="H104" s="450"/>
      <c r="I104" s="526"/>
      <c r="J104" s="229">
        <f t="shared" si="3"/>
        <v>0</v>
      </c>
      <c r="K104" s="131">
        <f t="shared" si="2"/>
        <v>0</v>
      </c>
      <c r="L104" s="691"/>
      <c r="M104" s="35"/>
      <c r="N104" s="40"/>
      <c r="O104" s="40"/>
      <c r="P104" s="40"/>
      <c r="Q104" s="40"/>
      <c r="R104" s="40"/>
      <c r="S104" s="43"/>
      <c r="T104" s="43"/>
      <c r="U104" s="44"/>
      <c r="V104" s="44"/>
      <c r="W104" s="45"/>
      <c r="X104" s="45"/>
    </row>
    <row r="105" spans="2:24" x14ac:dyDescent="0.2">
      <c r="B105" s="688"/>
      <c r="C105" s="518"/>
      <c r="D105" s="519"/>
      <c r="E105" s="519"/>
      <c r="F105" s="520"/>
      <c r="G105" s="450"/>
      <c r="H105" s="450"/>
      <c r="I105" s="526"/>
      <c r="J105" s="229">
        <f t="shared" si="3"/>
        <v>0</v>
      </c>
      <c r="K105" s="131">
        <f t="shared" si="2"/>
        <v>0</v>
      </c>
      <c r="L105" s="691"/>
      <c r="M105" s="35"/>
      <c r="N105" s="40"/>
      <c r="O105" s="40"/>
      <c r="P105" s="129"/>
      <c r="Q105" s="129"/>
      <c r="R105" s="129"/>
      <c r="T105" s="349"/>
      <c r="U105" s="349"/>
      <c r="V105" s="349"/>
      <c r="W105" s="349"/>
    </row>
    <row r="106" spans="2:24" x14ac:dyDescent="0.2">
      <c r="B106" s="688"/>
      <c r="C106" s="518"/>
      <c r="D106" s="519"/>
      <c r="E106" s="519"/>
      <c r="F106" s="520"/>
      <c r="G106" s="450"/>
      <c r="H106" s="450"/>
      <c r="I106" s="526"/>
      <c r="J106" s="229">
        <f t="shared" si="3"/>
        <v>0</v>
      </c>
      <c r="K106" s="131">
        <f t="shared" si="2"/>
        <v>0</v>
      </c>
      <c r="L106" s="691"/>
      <c r="M106" s="35"/>
      <c r="N106" s="40"/>
      <c r="O106" s="40"/>
      <c r="P106" s="25"/>
      <c r="Q106" s="25"/>
      <c r="R106" s="25"/>
      <c r="S106" s="43"/>
      <c r="T106" s="43"/>
      <c r="U106" s="44"/>
      <c r="V106" s="44"/>
      <c r="W106" s="45"/>
      <c r="X106" s="45"/>
    </row>
    <row r="107" spans="2:24" x14ac:dyDescent="0.2">
      <c r="B107" s="688"/>
      <c r="C107" s="518"/>
      <c r="D107" s="519"/>
      <c r="E107" s="519"/>
      <c r="F107" s="520"/>
      <c r="G107" s="450"/>
      <c r="H107" s="450"/>
      <c r="I107" s="526"/>
      <c r="J107" s="229">
        <f t="shared" si="3"/>
        <v>0</v>
      </c>
      <c r="K107" s="131">
        <f t="shared" si="2"/>
        <v>0</v>
      </c>
      <c r="L107" s="691"/>
      <c r="M107" s="35"/>
      <c r="N107" s="40"/>
      <c r="O107" s="40"/>
      <c r="P107" s="25"/>
      <c r="Q107" s="25"/>
      <c r="R107" s="25"/>
      <c r="S107" s="43"/>
      <c r="T107" s="43"/>
      <c r="U107" s="44"/>
      <c r="V107" s="44"/>
      <c r="W107" s="45"/>
      <c r="X107" s="45"/>
    </row>
    <row r="108" spans="2:24" x14ac:dyDescent="0.2">
      <c r="B108" s="688"/>
      <c r="C108" s="518"/>
      <c r="D108" s="519"/>
      <c r="E108" s="519"/>
      <c r="F108" s="520"/>
      <c r="G108" s="450">
        <v>0</v>
      </c>
      <c r="H108" s="450">
        <v>0</v>
      </c>
      <c r="I108" s="526">
        <v>0</v>
      </c>
      <c r="J108" s="229">
        <f t="shared" si="3"/>
        <v>0</v>
      </c>
      <c r="K108" s="131">
        <f t="shared" si="2"/>
        <v>0</v>
      </c>
      <c r="L108" s="691"/>
      <c r="M108" s="35"/>
      <c r="N108" s="40"/>
      <c r="O108" s="40"/>
      <c r="P108" s="25"/>
      <c r="Q108" s="25"/>
      <c r="R108" s="25"/>
      <c r="S108" s="43"/>
      <c r="T108" s="43"/>
      <c r="U108" s="44"/>
      <c r="V108" s="44"/>
      <c r="W108" s="45"/>
      <c r="X108" s="45"/>
    </row>
    <row r="109" spans="2:24" x14ac:dyDescent="0.2">
      <c r="B109" s="688"/>
      <c r="C109" s="518"/>
      <c r="D109" s="519"/>
      <c r="E109" s="519"/>
      <c r="F109" s="520"/>
      <c r="G109" s="450">
        <v>0</v>
      </c>
      <c r="H109" s="450">
        <v>0</v>
      </c>
      <c r="I109" s="526">
        <v>0</v>
      </c>
      <c r="J109" s="229">
        <f t="shared" si="3"/>
        <v>0</v>
      </c>
      <c r="K109" s="131">
        <f t="shared" si="2"/>
        <v>0</v>
      </c>
      <c r="L109" s="691"/>
      <c r="M109" s="35"/>
      <c r="N109" s="40"/>
      <c r="O109" s="40"/>
      <c r="P109" s="25"/>
      <c r="Q109" s="25"/>
      <c r="R109" s="25"/>
      <c r="S109" s="43"/>
      <c r="T109" s="43"/>
      <c r="U109" s="44"/>
      <c r="V109" s="44"/>
      <c r="W109" s="45"/>
      <c r="X109" s="45"/>
    </row>
    <row r="110" spans="2:24" x14ac:dyDescent="0.2">
      <c r="B110" s="688"/>
      <c r="C110" s="518"/>
      <c r="D110" s="519"/>
      <c r="E110" s="519"/>
      <c r="F110" s="520"/>
      <c r="G110" s="450">
        <v>0</v>
      </c>
      <c r="H110" s="450">
        <v>0</v>
      </c>
      <c r="I110" s="526">
        <v>0</v>
      </c>
      <c r="J110" s="229">
        <f t="shared" si="3"/>
        <v>0</v>
      </c>
      <c r="K110" s="131">
        <f t="shared" si="2"/>
        <v>0</v>
      </c>
      <c r="L110" s="691"/>
      <c r="M110" s="35"/>
      <c r="N110" s="40"/>
      <c r="O110" s="40"/>
      <c r="P110" s="25"/>
      <c r="Q110" s="25"/>
      <c r="R110" s="25"/>
      <c r="S110" s="43"/>
      <c r="T110" s="43"/>
      <c r="U110" s="44"/>
      <c r="V110" s="44"/>
      <c r="W110" s="45"/>
      <c r="X110" s="45"/>
    </row>
    <row r="111" spans="2:24" x14ac:dyDescent="0.2">
      <c r="B111" s="688"/>
      <c r="C111" s="518"/>
      <c r="D111" s="519"/>
      <c r="E111" s="519"/>
      <c r="F111" s="520"/>
      <c r="G111" s="450">
        <v>0</v>
      </c>
      <c r="H111" s="450">
        <v>0</v>
      </c>
      <c r="I111" s="526">
        <v>0</v>
      </c>
      <c r="J111" s="229">
        <f t="shared" si="3"/>
        <v>0</v>
      </c>
      <c r="K111" s="131">
        <f t="shared" si="2"/>
        <v>0</v>
      </c>
      <c r="L111" s="691"/>
      <c r="M111" s="35"/>
      <c r="N111" s="40"/>
      <c r="O111" s="40"/>
      <c r="P111" s="25"/>
      <c r="Q111" s="25"/>
      <c r="R111" s="25"/>
      <c r="S111" s="43"/>
      <c r="T111" s="43"/>
      <c r="U111" s="44"/>
      <c r="V111" s="44"/>
      <c r="W111" s="45"/>
      <c r="X111" s="45"/>
    </row>
    <row r="112" spans="2:24" x14ac:dyDescent="0.2">
      <c r="B112" s="688"/>
      <c r="C112" s="518"/>
      <c r="D112" s="519"/>
      <c r="E112" s="519"/>
      <c r="F112" s="520"/>
      <c r="G112" s="450">
        <v>0</v>
      </c>
      <c r="H112" s="450">
        <v>0</v>
      </c>
      <c r="I112" s="526">
        <v>0</v>
      </c>
      <c r="J112" s="229">
        <f t="shared" si="3"/>
        <v>0</v>
      </c>
      <c r="K112" s="131">
        <f t="shared" si="2"/>
        <v>0</v>
      </c>
      <c r="L112" s="691"/>
      <c r="M112" s="35"/>
      <c r="N112" s="40"/>
      <c r="O112" s="40"/>
      <c r="P112" s="25"/>
      <c r="Q112" s="25"/>
      <c r="R112" s="25"/>
      <c r="S112" s="43"/>
      <c r="T112" s="43"/>
      <c r="U112" s="44"/>
      <c r="V112" s="44"/>
      <c r="W112" s="45"/>
      <c r="X112" s="45"/>
    </row>
    <row r="113" spans="2:24" x14ac:dyDescent="0.2">
      <c r="B113" s="688"/>
      <c r="C113" s="518"/>
      <c r="D113" s="519"/>
      <c r="E113" s="519"/>
      <c r="F113" s="520"/>
      <c r="G113" s="450">
        <v>0</v>
      </c>
      <c r="H113" s="450">
        <v>0</v>
      </c>
      <c r="I113" s="526">
        <v>0</v>
      </c>
      <c r="J113" s="229">
        <f t="shared" si="3"/>
        <v>0</v>
      </c>
      <c r="K113" s="131">
        <f t="shared" si="2"/>
        <v>0</v>
      </c>
      <c r="L113" s="691"/>
      <c r="M113" s="35"/>
      <c r="N113" s="40"/>
      <c r="O113" s="40"/>
      <c r="P113" s="25"/>
      <c r="Q113" s="25"/>
      <c r="R113" s="25"/>
      <c r="S113" s="43"/>
      <c r="T113" s="43"/>
      <c r="U113" s="44"/>
      <c r="V113" s="44"/>
      <c r="W113" s="45"/>
      <c r="X113" s="45"/>
    </row>
    <row r="114" spans="2:24" x14ac:dyDescent="0.2">
      <c r="B114" s="688"/>
      <c r="C114" s="518"/>
      <c r="D114" s="519"/>
      <c r="E114" s="519"/>
      <c r="F114" s="520"/>
      <c r="G114" s="450">
        <v>0</v>
      </c>
      <c r="H114" s="450">
        <v>0</v>
      </c>
      <c r="I114" s="526">
        <v>0</v>
      </c>
      <c r="J114" s="229">
        <f t="shared" si="3"/>
        <v>0</v>
      </c>
      <c r="K114" s="131">
        <f t="shared" si="2"/>
        <v>0</v>
      </c>
      <c r="L114" s="691"/>
      <c r="M114" s="35"/>
      <c r="N114" s="40"/>
      <c r="O114" s="40"/>
      <c r="P114" s="25"/>
      <c r="Q114" s="25"/>
      <c r="R114" s="25"/>
      <c r="S114" s="43"/>
      <c r="T114" s="43"/>
      <c r="U114" s="44"/>
      <c r="V114" s="44"/>
      <c r="W114" s="45"/>
      <c r="X114" s="45"/>
    </row>
    <row r="115" spans="2:24" x14ac:dyDescent="0.2">
      <c r="B115" s="688"/>
      <c r="C115" s="518"/>
      <c r="D115" s="519"/>
      <c r="E115" s="519"/>
      <c r="F115" s="520"/>
      <c r="G115" s="450">
        <v>0</v>
      </c>
      <c r="H115" s="450">
        <v>0</v>
      </c>
      <c r="I115" s="526">
        <v>0</v>
      </c>
      <c r="J115" s="229">
        <f t="shared" si="3"/>
        <v>0</v>
      </c>
      <c r="K115" s="131">
        <f t="shared" si="2"/>
        <v>0</v>
      </c>
      <c r="L115" s="691"/>
      <c r="M115" s="35"/>
      <c r="N115" s="40"/>
      <c r="O115" s="40"/>
      <c r="P115" s="25"/>
      <c r="Q115" s="25"/>
      <c r="R115" s="25"/>
      <c r="S115" s="43"/>
      <c r="T115" s="43"/>
      <c r="U115" s="44"/>
      <c r="V115" s="44"/>
      <c r="W115" s="45"/>
      <c r="X115" s="45"/>
    </row>
    <row r="116" spans="2:24" x14ac:dyDescent="0.2">
      <c r="B116" s="688"/>
      <c r="C116" s="518"/>
      <c r="D116" s="519"/>
      <c r="E116" s="519"/>
      <c r="F116" s="520"/>
      <c r="G116" s="450">
        <v>0</v>
      </c>
      <c r="H116" s="450">
        <v>0</v>
      </c>
      <c r="I116" s="526">
        <v>0</v>
      </c>
      <c r="J116" s="229">
        <f t="shared" si="3"/>
        <v>0</v>
      </c>
      <c r="K116" s="131">
        <f t="shared" si="2"/>
        <v>0</v>
      </c>
      <c r="L116" s="691"/>
      <c r="M116" s="35"/>
      <c r="N116" s="40"/>
      <c r="O116" s="40"/>
      <c r="P116" s="25"/>
      <c r="Q116" s="25"/>
      <c r="R116" s="25"/>
      <c r="S116" s="43"/>
      <c r="T116" s="43"/>
      <c r="U116" s="44"/>
      <c r="V116" s="44"/>
      <c r="W116" s="45"/>
      <c r="X116" s="45"/>
    </row>
    <row r="117" spans="2:24" ht="13.5" thickBot="1" x14ac:dyDescent="0.25">
      <c r="B117" s="689"/>
      <c r="C117" s="510"/>
      <c r="D117" s="524"/>
      <c r="E117" s="524"/>
      <c r="F117" s="525"/>
      <c r="G117" s="435">
        <v>0</v>
      </c>
      <c r="H117" s="435">
        <v>0</v>
      </c>
      <c r="I117" s="436">
        <v>0</v>
      </c>
      <c r="J117" s="233">
        <f t="shared" si="3"/>
        <v>0</v>
      </c>
      <c r="K117" s="231">
        <f t="shared" si="2"/>
        <v>0</v>
      </c>
      <c r="L117" s="692"/>
      <c r="M117" s="35"/>
      <c r="N117" s="40"/>
      <c r="O117" s="40"/>
      <c r="P117" s="25"/>
      <c r="Q117" s="25"/>
      <c r="R117" s="25"/>
      <c r="S117" s="43"/>
      <c r="T117" s="43"/>
      <c r="U117" s="44"/>
      <c r="V117" s="44"/>
      <c r="W117" s="45"/>
      <c r="X117" s="45"/>
    </row>
    <row r="118" spans="2:24" x14ac:dyDescent="0.2">
      <c r="B118" s="693" t="str">
        <f>+'A) Reajuste Tarifas y Ocupación'!A49</f>
        <v>(Nombre de S.C. n° 2)</v>
      </c>
      <c r="C118" s="499"/>
      <c r="D118" s="516"/>
      <c r="E118" s="516"/>
      <c r="F118" s="517"/>
      <c r="G118" s="425">
        <v>0</v>
      </c>
      <c r="H118" s="425">
        <v>0</v>
      </c>
      <c r="I118" s="426">
        <v>0</v>
      </c>
      <c r="J118" s="234">
        <f t="shared" si="3"/>
        <v>0</v>
      </c>
      <c r="K118" s="189">
        <f t="shared" si="2"/>
        <v>0</v>
      </c>
      <c r="L118" s="694">
        <f>SUM(K118:K132)</f>
        <v>0</v>
      </c>
      <c r="M118" s="35"/>
      <c r="N118" s="40"/>
      <c r="O118" s="40"/>
      <c r="P118" s="25"/>
      <c r="Q118" s="25"/>
      <c r="R118" s="25"/>
      <c r="S118" s="43"/>
      <c r="T118" s="43"/>
      <c r="U118" s="44"/>
      <c r="V118" s="44"/>
      <c r="W118" s="45"/>
      <c r="X118" s="45"/>
    </row>
    <row r="119" spans="2:24" x14ac:dyDescent="0.2">
      <c r="B119" s="688"/>
      <c r="C119" s="518"/>
      <c r="D119" s="519"/>
      <c r="E119" s="519"/>
      <c r="F119" s="520"/>
      <c r="G119" s="450">
        <v>0</v>
      </c>
      <c r="H119" s="450">
        <v>0</v>
      </c>
      <c r="I119" s="526">
        <v>0</v>
      </c>
      <c r="J119" s="229">
        <f t="shared" si="3"/>
        <v>0</v>
      </c>
      <c r="K119" s="131">
        <f t="shared" si="2"/>
        <v>0</v>
      </c>
      <c r="L119" s="691"/>
      <c r="M119" s="35"/>
      <c r="N119" s="40"/>
      <c r="O119" s="40"/>
      <c r="P119" s="40"/>
      <c r="Q119" s="40"/>
      <c r="R119" s="40"/>
      <c r="S119" s="43"/>
      <c r="T119" s="43"/>
      <c r="U119" s="44"/>
      <c r="V119" s="44"/>
      <c r="W119" s="45"/>
      <c r="X119" s="45"/>
    </row>
    <row r="120" spans="2:24" x14ac:dyDescent="0.2">
      <c r="B120" s="688"/>
      <c r="C120" s="518"/>
      <c r="D120" s="519"/>
      <c r="E120" s="519"/>
      <c r="F120" s="520"/>
      <c r="G120" s="450">
        <v>0</v>
      </c>
      <c r="H120" s="450">
        <v>0</v>
      </c>
      <c r="I120" s="526">
        <v>0</v>
      </c>
      <c r="J120" s="229">
        <f t="shared" si="3"/>
        <v>0</v>
      </c>
      <c r="K120" s="131">
        <f t="shared" si="2"/>
        <v>0</v>
      </c>
      <c r="L120" s="691"/>
      <c r="M120" s="35"/>
      <c r="N120" s="40"/>
      <c r="O120" s="40"/>
      <c r="P120" s="129"/>
      <c r="Q120" s="129"/>
      <c r="R120" s="129"/>
      <c r="T120" s="349"/>
      <c r="U120" s="349"/>
      <c r="V120" s="349"/>
      <c r="W120" s="349"/>
    </row>
    <row r="121" spans="2:24" x14ac:dyDescent="0.2">
      <c r="B121" s="688"/>
      <c r="C121" s="518"/>
      <c r="D121" s="519"/>
      <c r="E121" s="519"/>
      <c r="F121" s="520"/>
      <c r="G121" s="450">
        <v>0</v>
      </c>
      <c r="H121" s="450">
        <v>0</v>
      </c>
      <c r="I121" s="526">
        <v>0</v>
      </c>
      <c r="J121" s="229">
        <f t="shared" si="3"/>
        <v>0</v>
      </c>
      <c r="K121" s="131">
        <f t="shared" si="2"/>
        <v>0</v>
      </c>
      <c r="L121" s="691"/>
      <c r="M121" s="35"/>
      <c r="N121" s="40"/>
      <c r="O121" s="40"/>
      <c r="P121" s="25"/>
      <c r="Q121" s="25"/>
      <c r="R121" s="25"/>
      <c r="S121" s="43"/>
      <c r="T121" s="43"/>
      <c r="U121" s="44"/>
      <c r="V121" s="44"/>
      <c r="W121" s="45"/>
      <c r="X121" s="45"/>
    </row>
    <row r="122" spans="2:24" x14ac:dyDescent="0.2">
      <c r="B122" s="688"/>
      <c r="C122" s="518"/>
      <c r="D122" s="519"/>
      <c r="E122" s="519"/>
      <c r="F122" s="520"/>
      <c r="G122" s="450">
        <v>0</v>
      </c>
      <c r="H122" s="450">
        <v>0</v>
      </c>
      <c r="I122" s="526">
        <v>0</v>
      </c>
      <c r="J122" s="229">
        <f t="shared" si="3"/>
        <v>0</v>
      </c>
      <c r="K122" s="131">
        <f t="shared" si="2"/>
        <v>0</v>
      </c>
      <c r="L122" s="691"/>
      <c r="M122" s="35"/>
      <c r="N122" s="40"/>
      <c r="O122" s="40"/>
      <c r="P122" s="25"/>
      <c r="Q122" s="25"/>
      <c r="R122" s="25"/>
      <c r="S122" s="43"/>
      <c r="T122" s="43"/>
      <c r="U122" s="44"/>
      <c r="V122" s="44"/>
      <c r="W122" s="45"/>
      <c r="X122" s="45"/>
    </row>
    <row r="123" spans="2:24" x14ac:dyDescent="0.2">
      <c r="B123" s="688"/>
      <c r="C123" s="518"/>
      <c r="D123" s="519"/>
      <c r="E123" s="519"/>
      <c r="F123" s="520"/>
      <c r="G123" s="450">
        <v>0</v>
      </c>
      <c r="H123" s="450">
        <v>0</v>
      </c>
      <c r="I123" s="526">
        <v>0</v>
      </c>
      <c r="J123" s="229">
        <f t="shared" si="3"/>
        <v>0</v>
      </c>
      <c r="K123" s="131">
        <f t="shared" si="2"/>
        <v>0</v>
      </c>
      <c r="L123" s="691"/>
      <c r="M123" s="35"/>
      <c r="N123" s="40"/>
      <c r="O123" s="40"/>
      <c r="P123" s="25"/>
      <c r="Q123" s="25"/>
      <c r="R123" s="25"/>
      <c r="S123" s="43"/>
      <c r="T123" s="43"/>
      <c r="U123" s="44"/>
      <c r="V123" s="44"/>
      <c r="W123" s="45"/>
      <c r="X123" s="45"/>
    </row>
    <row r="124" spans="2:24" x14ac:dyDescent="0.2">
      <c r="B124" s="688"/>
      <c r="C124" s="518"/>
      <c r="D124" s="519"/>
      <c r="E124" s="519"/>
      <c r="F124" s="520"/>
      <c r="G124" s="450">
        <v>0</v>
      </c>
      <c r="H124" s="450">
        <v>0</v>
      </c>
      <c r="I124" s="526">
        <v>0</v>
      </c>
      <c r="J124" s="229">
        <f t="shared" si="3"/>
        <v>0</v>
      </c>
      <c r="K124" s="131">
        <f t="shared" si="2"/>
        <v>0</v>
      </c>
      <c r="L124" s="691"/>
      <c r="M124" s="35"/>
      <c r="N124" s="40"/>
      <c r="O124" s="40"/>
      <c r="P124" s="25"/>
      <c r="Q124" s="25"/>
      <c r="R124" s="25"/>
      <c r="S124" s="43"/>
      <c r="T124" s="43"/>
      <c r="U124" s="44"/>
      <c r="V124" s="44"/>
      <c r="W124" s="45"/>
      <c r="X124" s="45"/>
    </row>
    <row r="125" spans="2:24" x14ac:dyDescent="0.2">
      <c r="B125" s="688"/>
      <c r="C125" s="518"/>
      <c r="D125" s="519"/>
      <c r="E125" s="519"/>
      <c r="F125" s="520"/>
      <c r="G125" s="450">
        <v>0</v>
      </c>
      <c r="H125" s="450">
        <v>0</v>
      </c>
      <c r="I125" s="526">
        <v>0</v>
      </c>
      <c r="J125" s="229">
        <f t="shared" si="3"/>
        <v>0</v>
      </c>
      <c r="K125" s="131">
        <f t="shared" si="2"/>
        <v>0</v>
      </c>
      <c r="L125" s="691"/>
      <c r="M125" s="35"/>
      <c r="N125" s="40"/>
      <c r="O125" s="40"/>
      <c r="P125" s="25"/>
      <c r="Q125" s="25"/>
      <c r="R125" s="25"/>
      <c r="S125" s="43"/>
      <c r="T125" s="43"/>
      <c r="U125" s="44"/>
      <c r="V125" s="44"/>
      <c r="W125" s="45"/>
      <c r="X125" s="45"/>
    </row>
    <row r="126" spans="2:24" x14ac:dyDescent="0.2">
      <c r="B126" s="688"/>
      <c r="C126" s="518"/>
      <c r="D126" s="519"/>
      <c r="E126" s="519"/>
      <c r="F126" s="520"/>
      <c r="G126" s="450">
        <v>0</v>
      </c>
      <c r="H126" s="450">
        <v>0</v>
      </c>
      <c r="I126" s="526">
        <v>0</v>
      </c>
      <c r="J126" s="229">
        <f t="shared" si="3"/>
        <v>0</v>
      </c>
      <c r="K126" s="131">
        <f t="shared" si="2"/>
        <v>0</v>
      </c>
      <c r="L126" s="691"/>
      <c r="M126" s="35"/>
      <c r="N126" s="40"/>
      <c r="O126" s="40"/>
      <c r="P126" s="25"/>
      <c r="Q126" s="25"/>
      <c r="R126" s="25"/>
      <c r="S126" s="43"/>
      <c r="T126" s="43"/>
      <c r="U126" s="44"/>
      <c r="V126" s="44"/>
      <c r="W126" s="45"/>
      <c r="X126" s="45"/>
    </row>
    <row r="127" spans="2:24" x14ac:dyDescent="0.2">
      <c r="B127" s="688"/>
      <c r="C127" s="518"/>
      <c r="D127" s="519"/>
      <c r="E127" s="519"/>
      <c r="F127" s="520"/>
      <c r="G127" s="450">
        <v>0</v>
      </c>
      <c r="H127" s="450">
        <v>0</v>
      </c>
      <c r="I127" s="526">
        <v>0</v>
      </c>
      <c r="J127" s="229">
        <f t="shared" si="3"/>
        <v>0</v>
      </c>
      <c r="K127" s="131">
        <f t="shared" si="2"/>
        <v>0</v>
      </c>
      <c r="L127" s="691"/>
      <c r="M127" s="35"/>
      <c r="N127" s="40"/>
      <c r="O127" s="40"/>
      <c r="P127" s="25"/>
      <c r="Q127" s="25"/>
      <c r="R127" s="25"/>
      <c r="S127" s="43"/>
      <c r="T127" s="43"/>
      <c r="U127" s="44"/>
      <c r="V127" s="44"/>
      <c r="W127" s="45"/>
      <c r="X127" s="45"/>
    </row>
    <row r="128" spans="2:24" x14ac:dyDescent="0.2">
      <c r="B128" s="688"/>
      <c r="C128" s="518"/>
      <c r="D128" s="519"/>
      <c r="E128" s="519"/>
      <c r="F128" s="520"/>
      <c r="G128" s="450">
        <v>0</v>
      </c>
      <c r="H128" s="450">
        <v>0</v>
      </c>
      <c r="I128" s="526">
        <v>0</v>
      </c>
      <c r="J128" s="229">
        <f t="shared" si="3"/>
        <v>0</v>
      </c>
      <c r="K128" s="131">
        <f t="shared" si="2"/>
        <v>0</v>
      </c>
      <c r="L128" s="691"/>
      <c r="M128" s="35"/>
      <c r="N128" s="40"/>
      <c r="O128" s="40"/>
      <c r="P128" s="25"/>
      <c r="Q128" s="25"/>
      <c r="R128" s="25"/>
      <c r="S128" s="43"/>
      <c r="T128" s="43"/>
      <c r="U128" s="44"/>
      <c r="V128" s="44"/>
      <c r="W128" s="45"/>
      <c r="X128" s="45"/>
    </row>
    <row r="129" spans="2:24" x14ac:dyDescent="0.2">
      <c r="B129" s="688"/>
      <c r="C129" s="518"/>
      <c r="D129" s="519"/>
      <c r="E129" s="519"/>
      <c r="F129" s="520"/>
      <c r="G129" s="450">
        <v>0</v>
      </c>
      <c r="H129" s="450">
        <v>0</v>
      </c>
      <c r="I129" s="526">
        <v>0</v>
      </c>
      <c r="J129" s="229">
        <f t="shared" si="3"/>
        <v>0</v>
      </c>
      <c r="K129" s="131">
        <f t="shared" si="2"/>
        <v>0</v>
      </c>
      <c r="L129" s="691"/>
      <c r="M129" s="35"/>
      <c r="N129" s="40"/>
      <c r="O129" s="40"/>
      <c r="P129" s="25"/>
      <c r="Q129" s="25"/>
      <c r="R129" s="25"/>
      <c r="S129" s="43"/>
      <c r="T129" s="43"/>
      <c r="U129" s="44"/>
      <c r="V129" s="44"/>
      <c r="W129" s="45"/>
      <c r="X129" s="45"/>
    </row>
    <row r="130" spans="2:24" x14ac:dyDescent="0.2">
      <c r="B130" s="688"/>
      <c r="C130" s="518"/>
      <c r="D130" s="519"/>
      <c r="E130" s="519"/>
      <c r="F130" s="520"/>
      <c r="G130" s="450">
        <v>0</v>
      </c>
      <c r="H130" s="450">
        <v>0</v>
      </c>
      <c r="I130" s="526">
        <v>0</v>
      </c>
      <c r="J130" s="229">
        <f t="shared" si="3"/>
        <v>0</v>
      </c>
      <c r="K130" s="131">
        <f t="shared" si="2"/>
        <v>0</v>
      </c>
      <c r="L130" s="691"/>
      <c r="M130" s="35"/>
      <c r="N130" s="40"/>
      <c r="O130" s="40"/>
      <c r="P130" s="25"/>
      <c r="Q130" s="25"/>
      <c r="R130" s="25"/>
      <c r="S130" s="43"/>
      <c r="T130" s="43"/>
      <c r="U130" s="44"/>
      <c r="V130" s="44"/>
      <c r="W130" s="45"/>
      <c r="X130" s="45"/>
    </row>
    <row r="131" spans="2:24" x14ac:dyDescent="0.2">
      <c r="B131" s="688"/>
      <c r="C131" s="518"/>
      <c r="D131" s="519"/>
      <c r="E131" s="519"/>
      <c r="F131" s="520"/>
      <c r="G131" s="450">
        <v>0</v>
      </c>
      <c r="H131" s="450">
        <v>0</v>
      </c>
      <c r="I131" s="526">
        <v>0</v>
      </c>
      <c r="J131" s="229">
        <f t="shared" si="3"/>
        <v>0</v>
      </c>
      <c r="K131" s="131">
        <f t="shared" si="2"/>
        <v>0</v>
      </c>
      <c r="L131" s="691"/>
      <c r="M131" s="35"/>
      <c r="N131" s="40"/>
      <c r="O131" s="40"/>
      <c r="P131" s="25"/>
      <c r="Q131" s="25"/>
      <c r="R131" s="25"/>
      <c r="S131" s="43"/>
      <c r="T131" s="43"/>
      <c r="U131" s="44"/>
      <c r="V131" s="44"/>
      <c r="W131" s="45"/>
      <c r="X131" s="45"/>
    </row>
    <row r="132" spans="2:24" ht="13.5" thickBot="1" x14ac:dyDescent="0.25">
      <c r="B132" s="689"/>
      <c r="C132" s="510"/>
      <c r="D132" s="524"/>
      <c r="E132" s="524"/>
      <c r="F132" s="525"/>
      <c r="G132" s="435">
        <v>0</v>
      </c>
      <c r="H132" s="435">
        <v>0</v>
      </c>
      <c r="I132" s="436">
        <v>0</v>
      </c>
      <c r="J132" s="230">
        <f t="shared" si="3"/>
        <v>0</v>
      </c>
      <c r="K132" s="231">
        <f t="shared" si="2"/>
        <v>0</v>
      </c>
      <c r="L132" s="692"/>
      <c r="M132" s="35"/>
      <c r="N132" s="40"/>
      <c r="O132" s="40"/>
      <c r="P132" s="25"/>
      <c r="Q132" s="25"/>
      <c r="R132" s="25"/>
      <c r="S132" s="43"/>
      <c r="T132" s="43"/>
      <c r="U132" s="44"/>
      <c r="V132" s="44"/>
      <c r="W132" s="45"/>
      <c r="X132" s="45"/>
    </row>
    <row r="133" spans="2:24" x14ac:dyDescent="0.2">
      <c r="B133" s="693" t="str">
        <f>+'A) Reajuste Tarifas y Ocupación'!A54</f>
        <v>(Nombre de S.C. n° 3)</v>
      </c>
      <c r="C133" s="499"/>
      <c r="D133" s="516"/>
      <c r="E133" s="516"/>
      <c r="F133" s="517"/>
      <c r="G133" s="425">
        <v>0</v>
      </c>
      <c r="H133" s="425">
        <v>0</v>
      </c>
      <c r="I133" s="426">
        <v>0</v>
      </c>
      <c r="J133" s="232">
        <f t="shared" si="3"/>
        <v>0</v>
      </c>
      <c r="K133" s="189">
        <f t="shared" si="2"/>
        <v>0</v>
      </c>
      <c r="L133" s="694">
        <f>SUM(K133:K147)</f>
        <v>0</v>
      </c>
      <c r="M133" s="35"/>
      <c r="N133" s="40"/>
      <c r="O133" s="40"/>
      <c r="P133" s="25"/>
      <c r="Q133" s="25"/>
      <c r="R133" s="25"/>
      <c r="S133" s="43"/>
      <c r="T133" s="43"/>
      <c r="U133" s="44"/>
      <c r="V133" s="44"/>
      <c r="W133" s="45"/>
      <c r="X133" s="45"/>
    </row>
    <row r="134" spans="2:24" x14ac:dyDescent="0.2">
      <c r="B134" s="688"/>
      <c r="C134" s="518"/>
      <c r="D134" s="519"/>
      <c r="E134" s="519"/>
      <c r="F134" s="520"/>
      <c r="G134" s="450">
        <v>0</v>
      </c>
      <c r="H134" s="450">
        <v>0</v>
      </c>
      <c r="I134" s="526">
        <v>0</v>
      </c>
      <c r="J134" s="229">
        <f t="shared" si="3"/>
        <v>0</v>
      </c>
      <c r="K134" s="131">
        <f t="shared" si="2"/>
        <v>0</v>
      </c>
      <c r="L134" s="691"/>
      <c r="M134" s="35"/>
      <c r="N134" s="40"/>
      <c r="O134" s="40"/>
      <c r="P134" s="40"/>
      <c r="Q134" s="40"/>
      <c r="R134" s="40"/>
      <c r="S134" s="43"/>
      <c r="T134" s="43"/>
      <c r="U134" s="44"/>
      <c r="V134" s="44"/>
      <c r="W134" s="45"/>
      <c r="X134" s="45"/>
    </row>
    <row r="135" spans="2:24" x14ac:dyDescent="0.2">
      <c r="B135" s="688"/>
      <c r="C135" s="518"/>
      <c r="D135" s="519"/>
      <c r="E135" s="519"/>
      <c r="F135" s="520"/>
      <c r="G135" s="450">
        <v>0</v>
      </c>
      <c r="H135" s="450">
        <v>0</v>
      </c>
      <c r="I135" s="526">
        <v>0</v>
      </c>
      <c r="J135" s="229">
        <f t="shared" si="3"/>
        <v>0</v>
      </c>
      <c r="K135" s="131">
        <f t="shared" si="2"/>
        <v>0</v>
      </c>
      <c r="L135" s="691"/>
      <c r="M135" s="35"/>
      <c r="N135" s="40"/>
      <c r="O135" s="40"/>
      <c r="P135" s="129"/>
      <c r="Q135" s="129"/>
      <c r="R135" s="129"/>
      <c r="T135" s="349"/>
      <c r="U135" s="349"/>
      <c r="V135" s="349"/>
      <c r="W135" s="349"/>
    </row>
    <row r="136" spans="2:24" x14ac:dyDescent="0.2">
      <c r="B136" s="688"/>
      <c r="C136" s="518"/>
      <c r="D136" s="519"/>
      <c r="E136" s="519"/>
      <c r="F136" s="520"/>
      <c r="G136" s="450">
        <v>0</v>
      </c>
      <c r="H136" s="450">
        <v>0</v>
      </c>
      <c r="I136" s="526">
        <v>0</v>
      </c>
      <c r="J136" s="229">
        <f t="shared" si="3"/>
        <v>0</v>
      </c>
      <c r="K136" s="131">
        <f t="shared" si="2"/>
        <v>0</v>
      </c>
      <c r="L136" s="691"/>
      <c r="M136" s="35"/>
      <c r="N136" s="40"/>
      <c r="O136" s="40"/>
      <c r="P136" s="25"/>
      <c r="Q136" s="25"/>
      <c r="R136" s="25"/>
      <c r="S136" s="43"/>
      <c r="T136" s="43"/>
      <c r="U136" s="44"/>
      <c r="V136" s="44"/>
      <c r="W136" s="45"/>
      <c r="X136" s="45"/>
    </row>
    <row r="137" spans="2:24" x14ac:dyDescent="0.2">
      <c r="B137" s="688"/>
      <c r="C137" s="518"/>
      <c r="D137" s="519"/>
      <c r="E137" s="519"/>
      <c r="F137" s="520"/>
      <c r="G137" s="450">
        <v>0</v>
      </c>
      <c r="H137" s="450">
        <v>0</v>
      </c>
      <c r="I137" s="526">
        <v>0</v>
      </c>
      <c r="J137" s="229">
        <f t="shared" si="3"/>
        <v>0</v>
      </c>
      <c r="K137" s="131">
        <f t="shared" si="2"/>
        <v>0</v>
      </c>
      <c r="L137" s="691"/>
      <c r="M137" s="35"/>
      <c r="N137" s="40"/>
      <c r="O137" s="40"/>
      <c r="P137" s="25"/>
      <c r="Q137" s="25"/>
      <c r="R137" s="25"/>
      <c r="S137" s="43"/>
      <c r="T137" s="43"/>
      <c r="U137" s="44"/>
      <c r="V137" s="44"/>
      <c r="W137" s="45"/>
      <c r="X137" s="45"/>
    </row>
    <row r="138" spans="2:24" x14ac:dyDescent="0.2">
      <c r="B138" s="688"/>
      <c r="C138" s="518"/>
      <c r="D138" s="519"/>
      <c r="E138" s="519"/>
      <c r="F138" s="520"/>
      <c r="G138" s="450">
        <v>0</v>
      </c>
      <c r="H138" s="450">
        <v>0</v>
      </c>
      <c r="I138" s="526">
        <v>0</v>
      </c>
      <c r="J138" s="229">
        <f t="shared" si="3"/>
        <v>0</v>
      </c>
      <c r="K138" s="131">
        <f t="shared" si="2"/>
        <v>0</v>
      </c>
      <c r="L138" s="691"/>
      <c r="M138" s="35"/>
      <c r="N138" s="40"/>
      <c r="O138" s="40"/>
      <c r="P138" s="25"/>
      <c r="Q138" s="25"/>
      <c r="R138" s="25"/>
      <c r="S138" s="43"/>
      <c r="T138" s="43"/>
      <c r="U138" s="44"/>
      <c r="V138" s="44"/>
      <c r="W138" s="45"/>
      <c r="X138" s="45"/>
    </row>
    <row r="139" spans="2:24" x14ac:dyDescent="0.2">
      <c r="B139" s="688"/>
      <c r="C139" s="518"/>
      <c r="D139" s="519"/>
      <c r="E139" s="519"/>
      <c r="F139" s="520"/>
      <c r="G139" s="450">
        <v>0</v>
      </c>
      <c r="H139" s="450">
        <v>0</v>
      </c>
      <c r="I139" s="526">
        <v>0</v>
      </c>
      <c r="J139" s="229">
        <f t="shared" si="3"/>
        <v>0</v>
      </c>
      <c r="K139" s="131">
        <f t="shared" si="2"/>
        <v>0</v>
      </c>
      <c r="L139" s="691"/>
      <c r="M139" s="35"/>
      <c r="N139" s="40"/>
      <c r="O139" s="40"/>
      <c r="P139" s="25"/>
      <c r="Q139" s="25"/>
      <c r="R139" s="25"/>
      <c r="S139" s="43"/>
      <c r="T139" s="43"/>
      <c r="U139" s="44"/>
      <c r="V139" s="44"/>
      <c r="W139" s="45"/>
      <c r="X139" s="45"/>
    </row>
    <row r="140" spans="2:24" x14ac:dyDescent="0.2">
      <c r="B140" s="688"/>
      <c r="C140" s="518"/>
      <c r="D140" s="519"/>
      <c r="E140" s="519"/>
      <c r="F140" s="520"/>
      <c r="G140" s="450">
        <v>0</v>
      </c>
      <c r="H140" s="450">
        <v>0</v>
      </c>
      <c r="I140" s="526">
        <v>0</v>
      </c>
      <c r="J140" s="229">
        <f t="shared" si="3"/>
        <v>0</v>
      </c>
      <c r="K140" s="131">
        <f t="shared" si="2"/>
        <v>0</v>
      </c>
      <c r="L140" s="691"/>
      <c r="M140" s="35"/>
      <c r="N140" s="40"/>
      <c r="O140" s="40"/>
      <c r="P140" s="25"/>
      <c r="Q140" s="25"/>
      <c r="R140" s="25"/>
      <c r="S140" s="43"/>
      <c r="T140" s="43"/>
      <c r="U140" s="44"/>
      <c r="V140" s="44"/>
      <c r="W140" s="45"/>
      <c r="X140" s="45"/>
    </row>
    <row r="141" spans="2:24" x14ac:dyDescent="0.2">
      <c r="B141" s="688"/>
      <c r="C141" s="518"/>
      <c r="D141" s="519"/>
      <c r="E141" s="519"/>
      <c r="F141" s="520"/>
      <c r="G141" s="450">
        <v>0</v>
      </c>
      <c r="H141" s="450">
        <v>0</v>
      </c>
      <c r="I141" s="526">
        <v>0</v>
      </c>
      <c r="J141" s="229">
        <f t="shared" si="3"/>
        <v>0</v>
      </c>
      <c r="K141" s="131">
        <f t="shared" ref="K141:K162" si="4">+J141*(1+$L$7)</f>
        <v>0</v>
      </c>
      <c r="L141" s="691"/>
      <c r="M141" s="35"/>
      <c r="N141" s="40"/>
      <c r="O141" s="40"/>
      <c r="P141" s="25"/>
      <c r="Q141" s="25"/>
      <c r="R141" s="25"/>
      <c r="S141" s="43"/>
      <c r="T141" s="43"/>
      <c r="U141" s="44"/>
      <c r="V141" s="44"/>
      <c r="W141" s="45"/>
      <c r="X141" s="45"/>
    </row>
    <row r="142" spans="2:24" x14ac:dyDescent="0.2">
      <c r="B142" s="688"/>
      <c r="C142" s="518"/>
      <c r="D142" s="519"/>
      <c r="E142" s="519"/>
      <c r="F142" s="520"/>
      <c r="G142" s="450">
        <v>0</v>
      </c>
      <c r="H142" s="450">
        <v>0</v>
      </c>
      <c r="I142" s="526">
        <v>0</v>
      </c>
      <c r="J142" s="229">
        <f t="shared" ref="J142:J162" si="5">SUM(G142:I142)</f>
        <v>0</v>
      </c>
      <c r="K142" s="131">
        <f t="shared" si="4"/>
        <v>0</v>
      </c>
      <c r="L142" s="691"/>
      <c r="M142" s="35"/>
      <c r="N142" s="40"/>
      <c r="O142" s="40"/>
      <c r="P142" s="25"/>
      <c r="Q142" s="25"/>
      <c r="R142" s="25"/>
      <c r="S142" s="43"/>
      <c r="T142" s="43"/>
      <c r="U142" s="44"/>
      <c r="V142" s="44"/>
      <c r="W142" s="45"/>
      <c r="X142" s="45"/>
    </row>
    <row r="143" spans="2:24" x14ac:dyDescent="0.2">
      <c r="B143" s="688"/>
      <c r="C143" s="518"/>
      <c r="D143" s="519"/>
      <c r="E143" s="519"/>
      <c r="F143" s="520"/>
      <c r="G143" s="450">
        <v>0</v>
      </c>
      <c r="H143" s="450">
        <v>0</v>
      </c>
      <c r="I143" s="526">
        <v>0</v>
      </c>
      <c r="J143" s="229">
        <f t="shared" si="5"/>
        <v>0</v>
      </c>
      <c r="K143" s="131">
        <f t="shared" si="4"/>
        <v>0</v>
      </c>
      <c r="L143" s="691"/>
      <c r="M143" s="35"/>
      <c r="N143" s="40"/>
      <c r="O143" s="40"/>
      <c r="P143" s="25"/>
      <c r="Q143" s="25"/>
      <c r="R143" s="25"/>
      <c r="S143" s="43"/>
      <c r="T143" s="43"/>
      <c r="U143" s="44"/>
      <c r="V143" s="44"/>
      <c r="W143" s="45"/>
      <c r="X143" s="45"/>
    </row>
    <row r="144" spans="2:24" x14ac:dyDescent="0.2">
      <c r="B144" s="688"/>
      <c r="C144" s="518"/>
      <c r="D144" s="519"/>
      <c r="E144" s="519"/>
      <c r="F144" s="520"/>
      <c r="G144" s="450">
        <v>0</v>
      </c>
      <c r="H144" s="450">
        <v>0</v>
      </c>
      <c r="I144" s="526">
        <v>0</v>
      </c>
      <c r="J144" s="229">
        <f t="shared" si="5"/>
        <v>0</v>
      </c>
      <c r="K144" s="131">
        <f t="shared" si="4"/>
        <v>0</v>
      </c>
      <c r="L144" s="691"/>
      <c r="M144" s="35"/>
      <c r="N144" s="40"/>
      <c r="O144" s="40"/>
      <c r="P144" s="25"/>
      <c r="Q144" s="25"/>
      <c r="R144" s="25"/>
      <c r="S144" s="43"/>
      <c r="T144" s="43"/>
      <c r="U144" s="44"/>
      <c r="V144" s="44"/>
      <c r="W144" s="45"/>
      <c r="X144" s="45"/>
    </row>
    <row r="145" spans="2:24" x14ac:dyDescent="0.2">
      <c r="B145" s="688"/>
      <c r="C145" s="518"/>
      <c r="D145" s="519"/>
      <c r="E145" s="519"/>
      <c r="F145" s="520"/>
      <c r="G145" s="450">
        <v>0</v>
      </c>
      <c r="H145" s="450">
        <v>0</v>
      </c>
      <c r="I145" s="526">
        <v>0</v>
      </c>
      <c r="J145" s="229">
        <f t="shared" si="5"/>
        <v>0</v>
      </c>
      <c r="K145" s="131">
        <f t="shared" si="4"/>
        <v>0</v>
      </c>
      <c r="L145" s="691"/>
      <c r="M145" s="35"/>
      <c r="N145" s="40"/>
      <c r="O145" s="40"/>
      <c r="P145" s="25"/>
      <c r="Q145" s="25"/>
      <c r="R145" s="25"/>
      <c r="S145" s="43"/>
      <c r="T145" s="43"/>
      <c r="U145" s="44"/>
      <c r="V145" s="44"/>
      <c r="W145" s="45"/>
      <c r="X145" s="45"/>
    </row>
    <row r="146" spans="2:24" x14ac:dyDescent="0.2">
      <c r="B146" s="688"/>
      <c r="C146" s="518"/>
      <c r="D146" s="519"/>
      <c r="E146" s="519"/>
      <c r="F146" s="520"/>
      <c r="G146" s="450">
        <v>0</v>
      </c>
      <c r="H146" s="450">
        <v>0</v>
      </c>
      <c r="I146" s="526">
        <v>0</v>
      </c>
      <c r="J146" s="229">
        <f t="shared" si="5"/>
        <v>0</v>
      </c>
      <c r="K146" s="131">
        <f t="shared" si="4"/>
        <v>0</v>
      </c>
      <c r="L146" s="691"/>
      <c r="M146" s="35"/>
      <c r="N146" s="40"/>
      <c r="O146" s="40"/>
      <c r="P146" s="25"/>
      <c r="Q146" s="25"/>
      <c r="R146" s="25"/>
      <c r="S146" s="43"/>
      <c r="T146" s="43"/>
      <c r="U146" s="44"/>
      <c r="V146" s="44"/>
      <c r="W146" s="45"/>
      <c r="X146" s="45"/>
    </row>
    <row r="147" spans="2:24" ht="13.5" thickBot="1" x14ac:dyDescent="0.25">
      <c r="B147" s="689"/>
      <c r="C147" s="510"/>
      <c r="D147" s="524"/>
      <c r="E147" s="524"/>
      <c r="F147" s="525"/>
      <c r="G147" s="435">
        <v>0</v>
      </c>
      <c r="H147" s="435">
        <v>0</v>
      </c>
      <c r="I147" s="436">
        <v>0</v>
      </c>
      <c r="J147" s="233">
        <f t="shared" si="5"/>
        <v>0</v>
      </c>
      <c r="K147" s="231">
        <f t="shared" si="4"/>
        <v>0</v>
      </c>
      <c r="L147" s="692"/>
      <c r="M147" s="35"/>
      <c r="N147" s="40"/>
      <c r="O147" s="40"/>
      <c r="P147" s="25"/>
      <c r="Q147" s="25"/>
      <c r="R147" s="25"/>
      <c r="S147" s="43"/>
      <c r="T147" s="43"/>
      <c r="U147" s="44"/>
      <c r="V147" s="44"/>
      <c r="W147" s="45"/>
      <c r="X147" s="45"/>
    </row>
    <row r="148" spans="2:24" x14ac:dyDescent="0.2">
      <c r="B148" s="693" t="str">
        <f>+'A) Reajuste Tarifas y Ocupación'!A59</f>
        <v>(Nombre de S.C. n° 4)</v>
      </c>
      <c r="C148" s="499"/>
      <c r="D148" s="516"/>
      <c r="E148" s="516"/>
      <c r="F148" s="517"/>
      <c r="G148" s="425">
        <v>0</v>
      </c>
      <c r="H148" s="425">
        <v>0</v>
      </c>
      <c r="I148" s="426">
        <v>0</v>
      </c>
      <c r="J148" s="234">
        <f t="shared" si="5"/>
        <v>0</v>
      </c>
      <c r="K148" s="189">
        <f t="shared" si="4"/>
        <v>0</v>
      </c>
      <c r="L148" s="694">
        <f>SUM(K148:K162)</f>
        <v>0</v>
      </c>
      <c r="M148" s="35"/>
      <c r="N148" s="40"/>
      <c r="O148" s="40"/>
      <c r="P148" s="25"/>
      <c r="Q148" s="25"/>
      <c r="R148" s="25"/>
      <c r="S148" s="43"/>
      <c r="T148" s="43"/>
      <c r="U148" s="44"/>
      <c r="V148" s="44"/>
      <c r="W148" s="45"/>
      <c r="X148" s="45"/>
    </row>
    <row r="149" spans="2:24" x14ac:dyDescent="0.2">
      <c r="B149" s="688"/>
      <c r="C149" s="518"/>
      <c r="D149" s="519"/>
      <c r="E149" s="519"/>
      <c r="F149" s="520"/>
      <c r="G149" s="450">
        <v>0</v>
      </c>
      <c r="H149" s="450">
        <v>0</v>
      </c>
      <c r="I149" s="526">
        <v>0</v>
      </c>
      <c r="J149" s="229">
        <f t="shared" si="5"/>
        <v>0</v>
      </c>
      <c r="K149" s="131">
        <f t="shared" si="4"/>
        <v>0</v>
      </c>
      <c r="L149" s="691"/>
      <c r="M149" s="35"/>
      <c r="N149" s="40"/>
      <c r="O149" s="40"/>
      <c r="P149" s="40"/>
      <c r="Q149" s="40"/>
      <c r="R149" s="40"/>
      <c r="S149" s="43"/>
      <c r="T149" s="43"/>
      <c r="U149" s="44"/>
      <c r="V149" s="44"/>
      <c r="W149" s="45"/>
      <c r="X149" s="45"/>
    </row>
    <row r="150" spans="2:24" x14ac:dyDescent="0.2">
      <c r="B150" s="688"/>
      <c r="C150" s="518"/>
      <c r="D150" s="519"/>
      <c r="E150" s="519"/>
      <c r="F150" s="520"/>
      <c r="G150" s="450">
        <v>0</v>
      </c>
      <c r="H150" s="450">
        <v>0</v>
      </c>
      <c r="I150" s="526">
        <v>0</v>
      </c>
      <c r="J150" s="229">
        <f t="shared" si="5"/>
        <v>0</v>
      </c>
      <c r="K150" s="131">
        <f t="shared" si="4"/>
        <v>0</v>
      </c>
      <c r="L150" s="691"/>
      <c r="M150" s="35"/>
      <c r="N150" s="40"/>
      <c r="O150" s="40"/>
      <c r="P150" s="129"/>
      <c r="Q150" s="129"/>
      <c r="R150" s="129"/>
      <c r="T150" s="349"/>
      <c r="U150" s="349"/>
      <c r="V150" s="349"/>
      <c r="W150" s="349"/>
    </row>
    <row r="151" spans="2:24" x14ac:dyDescent="0.2">
      <c r="B151" s="688"/>
      <c r="C151" s="518"/>
      <c r="D151" s="519"/>
      <c r="E151" s="519"/>
      <c r="F151" s="520"/>
      <c r="G151" s="450">
        <v>0</v>
      </c>
      <c r="H151" s="450">
        <v>0</v>
      </c>
      <c r="I151" s="526">
        <v>0</v>
      </c>
      <c r="J151" s="229">
        <f t="shared" si="5"/>
        <v>0</v>
      </c>
      <c r="K151" s="131">
        <f t="shared" si="4"/>
        <v>0</v>
      </c>
      <c r="L151" s="691"/>
      <c r="M151" s="35"/>
      <c r="N151" s="40"/>
      <c r="O151" s="40"/>
      <c r="P151" s="25"/>
      <c r="Q151" s="25"/>
      <c r="R151" s="25"/>
      <c r="S151" s="43"/>
      <c r="T151" s="43"/>
      <c r="U151" s="44"/>
      <c r="V151" s="44"/>
      <c r="W151" s="45"/>
      <c r="X151" s="45"/>
    </row>
    <row r="152" spans="2:24" x14ac:dyDescent="0.2">
      <c r="B152" s="688"/>
      <c r="C152" s="518"/>
      <c r="D152" s="519"/>
      <c r="E152" s="519"/>
      <c r="F152" s="520"/>
      <c r="G152" s="450">
        <v>0</v>
      </c>
      <c r="H152" s="450">
        <v>0</v>
      </c>
      <c r="I152" s="526">
        <v>0</v>
      </c>
      <c r="J152" s="229">
        <f t="shared" si="5"/>
        <v>0</v>
      </c>
      <c r="K152" s="131">
        <f t="shared" si="4"/>
        <v>0</v>
      </c>
      <c r="L152" s="691"/>
      <c r="M152" s="35"/>
      <c r="N152" s="40"/>
      <c r="O152" s="40"/>
      <c r="P152" s="25"/>
      <c r="Q152" s="25"/>
      <c r="R152" s="25"/>
      <c r="S152" s="43"/>
      <c r="T152" s="43"/>
      <c r="U152" s="44"/>
      <c r="V152" s="44"/>
      <c r="W152" s="45"/>
      <c r="X152" s="45"/>
    </row>
    <row r="153" spans="2:24" x14ac:dyDescent="0.2">
      <c r="B153" s="688"/>
      <c r="C153" s="518"/>
      <c r="D153" s="519"/>
      <c r="E153" s="519"/>
      <c r="F153" s="520"/>
      <c r="G153" s="450">
        <v>0</v>
      </c>
      <c r="H153" s="450">
        <v>0</v>
      </c>
      <c r="I153" s="526">
        <v>0</v>
      </c>
      <c r="J153" s="229">
        <f t="shared" si="5"/>
        <v>0</v>
      </c>
      <c r="K153" s="131">
        <f t="shared" si="4"/>
        <v>0</v>
      </c>
      <c r="L153" s="691"/>
      <c r="M153" s="35"/>
      <c r="N153" s="40"/>
      <c r="O153" s="40"/>
      <c r="P153" s="25"/>
      <c r="Q153" s="25"/>
      <c r="R153" s="25"/>
      <c r="S153" s="43"/>
      <c r="T153" s="43"/>
      <c r="U153" s="44"/>
      <c r="V153" s="44"/>
      <c r="W153" s="45"/>
      <c r="X153" s="45"/>
    </row>
    <row r="154" spans="2:24" x14ac:dyDescent="0.2">
      <c r="B154" s="688"/>
      <c r="C154" s="518"/>
      <c r="D154" s="519"/>
      <c r="E154" s="519"/>
      <c r="F154" s="520"/>
      <c r="G154" s="450">
        <v>0</v>
      </c>
      <c r="H154" s="450">
        <v>0</v>
      </c>
      <c r="I154" s="526">
        <v>0</v>
      </c>
      <c r="J154" s="229">
        <f t="shared" si="5"/>
        <v>0</v>
      </c>
      <c r="K154" s="131">
        <f t="shared" si="4"/>
        <v>0</v>
      </c>
      <c r="L154" s="691"/>
      <c r="M154" s="35"/>
      <c r="N154" s="40"/>
      <c r="O154" s="40"/>
      <c r="P154" s="25"/>
      <c r="Q154" s="25"/>
      <c r="R154" s="25"/>
      <c r="S154" s="43"/>
      <c r="T154" s="43"/>
      <c r="U154" s="44"/>
      <c r="V154" s="44"/>
      <c r="W154" s="45"/>
      <c r="X154" s="45"/>
    </row>
    <row r="155" spans="2:24" x14ac:dyDescent="0.2">
      <c r="B155" s="688"/>
      <c r="C155" s="518"/>
      <c r="D155" s="519"/>
      <c r="E155" s="519"/>
      <c r="F155" s="520"/>
      <c r="G155" s="450">
        <v>0</v>
      </c>
      <c r="H155" s="450">
        <v>0</v>
      </c>
      <c r="I155" s="526">
        <v>0</v>
      </c>
      <c r="J155" s="229">
        <f t="shared" si="5"/>
        <v>0</v>
      </c>
      <c r="K155" s="131">
        <f t="shared" si="4"/>
        <v>0</v>
      </c>
      <c r="L155" s="691"/>
      <c r="M155" s="35"/>
      <c r="N155" s="40"/>
      <c r="O155" s="40"/>
      <c r="P155" s="25"/>
      <c r="Q155" s="25"/>
      <c r="R155" s="25"/>
      <c r="S155" s="43"/>
      <c r="T155" s="43"/>
      <c r="U155" s="44"/>
      <c r="V155" s="44"/>
      <c r="W155" s="45"/>
      <c r="X155" s="45"/>
    </row>
    <row r="156" spans="2:24" x14ac:dyDescent="0.2">
      <c r="B156" s="688"/>
      <c r="C156" s="518"/>
      <c r="D156" s="519"/>
      <c r="E156" s="519"/>
      <c r="F156" s="520"/>
      <c r="G156" s="450">
        <v>0</v>
      </c>
      <c r="H156" s="450">
        <v>0</v>
      </c>
      <c r="I156" s="526">
        <v>0</v>
      </c>
      <c r="J156" s="229">
        <f t="shared" si="5"/>
        <v>0</v>
      </c>
      <c r="K156" s="131">
        <f t="shared" si="4"/>
        <v>0</v>
      </c>
      <c r="L156" s="691"/>
      <c r="M156" s="35"/>
      <c r="N156" s="40"/>
      <c r="O156" s="40"/>
      <c r="P156" s="25"/>
      <c r="Q156" s="25"/>
      <c r="R156" s="25"/>
      <c r="S156" s="43"/>
      <c r="T156" s="43"/>
      <c r="U156" s="44"/>
      <c r="V156" s="44"/>
      <c r="W156" s="45"/>
      <c r="X156" s="45"/>
    </row>
    <row r="157" spans="2:24" x14ac:dyDescent="0.2">
      <c r="B157" s="688"/>
      <c r="C157" s="518"/>
      <c r="D157" s="519"/>
      <c r="E157" s="519"/>
      <c r="F157" s="520"/>
      <c r="G157" s="450">
        <v>0</v>
      </c>
      <c r="H157" s="450">
        <v>0</v>
      </c>
      <c r="I157" s="526">
        <v>0</v>
      </c>
      <c r="J157" s="229">
        <f t="shared" si="5"/>
        <v>0</v>
      </c>
      <c r="K157" s="131">
        <f t="shared" si="4"/>
        <v>0</v>
      </c>
      <c r="L157" s="691"/>
      <c r="M157" s="35"/>
      <c r="N157" s="40"/>
      <c r="O157" s="40"/>
      <c r="P157" s="25"/>
      <c r="Q157" s="25"/>
      <c r="R157" s="25"/>
      <c r="S157" s="43"/>
      <c r="T157" s="43"/>
      <c r="U157" s="44"/>
      <c r="V157" s="44"/>
      <c r="W157" s="45"/>
      <c r="X157" s="45"/>
    </row>
    <row r="158" spans="2:24" x14ac:dyDescent="0.2">
      <c r="B158" s="688"/>
      <c r="C158" s="518"/>
      <c r="D158" s="519"/>
      <c r="E158" s="519"/>
      <c r="F158" s="520"/>
      <c r="G158" s="450">
        <v>0</v>
      </c>
      <c r="H158" s="450">
        <v>0</v>
      </c>
      <c r="I158" s="526">
        <v>0</v>
      </c>
      <c r="J158" s="229">
        <f t="shared" si="5"/>
        <v>0</v>
      </c>
      <c r="K158" s="131">
        <f t="shared" si="4"/>
        <v>0</v>
      </c>
      <c r="L158" s="691"/>
      <c r="M158" s="35"/>
      <c r="N158" s="40"/>
      <c r="O158" s="40"/>
      <c r="P158" s="25"/>
      <c r="Q158" s="25"/>
      <c r="R158" s="25"/>
      <c r="S158" s="43"/>
      <c r="T158" s="43"/>
      <c r="U158" s="44"/>
      <c r="V158" s="44"/>
      <c r="W158" s="45"/>
      <c r="X158" s="45"/>
    </row>
    <row r="159" spans="2:24" x14ac:dyDescent="0.2">
      <c r="B159" s="688"/>
      <c r="C159" s="518"/>
      <c r="D159" s="519"/>
      <c r="E159" s="519"/>
      <c r="F159" s="520"/>
      <c r="G159" s="450">
        <v>0</v>
      </c>
      <c r="H159" s="450">
        <v>0</v>
      </c>
      <c r="I159" s="526">
        <v>0</v>
      </c>
      <c r="J159" s="229">
        <f t="shared" si="5"/>
        <v>0</v>
      </c>
      <c r="K159" s="131">
        <f t="shared" si="4"/>
        <v>0</v>
      </c>
      <c r="L159" s="691"/>
      <c r="M159" s="35"/>
      <c r="N159" s="40"/>
      <c r="O159" s="40"/>
      <c r="P159" s="25"/>
      <c r="Q159" s="25"/>
      <c r="R159" s="25"/>
      <c r="S159" s="43"/>
      <c r="T159" s="43"/>
      <c r="U159" s="44"/>
      <c r="V159" s="44"/>
      <c r="W159" s="45"/>
      <c r="X159" s="45"/>
    </row>
    <row r="160" spans="2:24" x14ac:dyDescent="0.2">
      <c r="B160" s="688"/>
      <c r="C160" s="518"/>
      <c r="D160" s="519"/>
      <c r="E160" s="519"/>
      <c r="F160" s="520"/>
      <c r="G160" s="450">
        <v>0</v>
      </c>
      <c r="H160" s="450">
        <v>0</v>
      </c>
      <c r="I160" s="526">
        <v>0</v>
      </c>
      <c r="J160" s="229">
        <f t="shared" si="5"/>
        <v>0</v>
      </c>
      <c r="K160" s="131">
        <f t="shared" si="4"/>
        <v>0</v>
      </c>
      <c r="L160" s="691"/>
      <c r="M160" s="35"/>
      <c r="N160" s="40"/>
      <c r="O160" s="40"/>
      <c r="P160" s="25"/>
      <c r="Q160" s="25"/>
      <c r="R160" s="25"/>
      <c r="S160" s="43"/>
      <c r="T160" s="43"/>
      <c r="U160" s="44"/>
      <c r="V160" s="44"/>
      <c r="W160" s="45"/>
      <c r="X160" s="45"/>
    </row>
    <row r="161" spans="1:34" x14ac:dyDescent="0.2">
      <c r="B161" s="688"/>
      <c r="C161" s="518"/>
      <c r="D161" s="519"/>
      <c r="E161" s="519"/>
      <c r="F161" s="520"/>
      <c r="G161" s="450">
        <v>0</v>
      </c>
      <c r="H161" s="450">
        <v>0</v>
      </c>
      <c r="I161" s="526">
        <v>0</v>
      </c>
      <c r="J161" s="229">
        <f t="shared" si="5"/>
        <v>0</v>
      </c>
      <c r="K161" s="131">
        <f t="shared" si="4"/>
        <v>0</v>
      </c>
      <c r="L161" s="691"/>
      <c r="M161" s="35"/>
      <c r="N161" s="40"/>
      <c r="O161" s="40"/>
      <c r="P161" s="25"/>
      <c r="Q161" s="25"/>
      <c r="R161" s="25"/>
      <c r="S161" s="43"/>
      <c r="T161" s="43"/>
      <c r="U161" s="44"/>
      <c r="V161" s="44"/>
      <c r="W161" s="45"/>
      <c r="X161" s="45"/>
    </row>
    <row r="162" spans="1:34" ht="13.5" thickBot="1" x14ac:dyDescent="0.25">
      <c r="B162" s="689"/>
      <c r="C162" s="510"/>
      <c r="D162" s="524"/>
      <c r="E162" s="524"/>
      <c r="F162" s="525"/>
      <c r="G162" s="435">
        <v>0</v>
      </c>
      <c r="H162" s="435">
        <v>0</v>
      </c>
      <c r="I162" s="436">
        <v>0</v>
      </c>
      <c r="J162" s="230">
        <f t="shared" si="5"/>
        <v>0</v>
      </c>
      <c r="K162" s="231">
        <f t="shared" si="4"/>
        <v>0</v>
      </c>
      <c r="L162" s="692"/>
      <c r="M162" s="35"/>
      <c r="N162" s="40"/>
      <c r="O162" s="40"/>
      <c r="P162" s="25"/>
      <c r="Q162" s="25"/>
      <c r="R162" s="25"/>
      <c r="S162" s="43"/>
      <c r="T162" s="43"/>
      <c r="U162" s="44"/>
      <c r="V162" s="44"/>
      <c r="W162" s="45"/>
      <c r="X162" s="45"/>
    </row>
    <row r="163" spans="1:34" ht="15.75" x14ac:dyDescent="0.2">
      <c r="B163" s="32"/>
      <c r="C163" s="64"/>
      <c r="D163" s="64"/>
      <c r="E163" s="65"/>
      <c r="F163" s="65"/>
      <c r="G163" s="65"/>
      <c r="H163" s="65"/>
      <c r="I163" s="65"/>
      <c r="J163" s="46"/>
      <c r="K163" s="190" t="s">
        <v>116</v>
      </c>
      <c r="L163" s="191">
        <f>SUM(L11:L162)</f>
        <v>40481863.399999999</v>
      </c>
      <c r="M163" s="33"/>
      <c r="N163" s="33"/>
      <c r="O163" s="33"/>
      <c r="P163" s="40"/>
      <c r="Q163" s="40"/>
      <c r="R163" s="40"/>
      <c r="S163" s="43"/>
      <c r="T163" s="43"/>
      <c r="U163" s="44"/>
      <c r="V163" s="44"/>
      <c r="W163" s="45"/>
      <c r="X163" s="45"/>
    </row>
    <row r="164" spans="1:34" x14ac:dyDescent="0.2">
      <c r="B164" s="32"/>
      <c r="C164" s="64"/>
      <c r="D164" s="64"/>
      <c r="E164" s="65"/>
      <c r="F164" s="65"/>
      <c r="G164" s="65"/>
      <c r="H164" s="65"/>
      <c r="I164" s="65"/>
      <c r="J164" s="46"/>
      <c r="K164" s="46"/>
      <c r="L164" s="46"/>
      <c r="M164" s="33"/>
      <c r="N164" s="33"/>
      <c r="O164" s="33"/>
      <c r="P164" s="40"/>
      <c r="Q164" s="40"/>
      <c r="R164" s="40"/>
      <c r="S164" s="43"/>
      <c r="T164" s="43"/>
      <c r="U164" s="44"/>
      <c r="V164" s="44"/>
      <c r="W164" s="45"/>
      <c r="X164" s="45"/>
    </row>
    <row r="165" spans="1:34" x14ac:dyDescent="0.2">
      <c r="B165" s="32"/>
      <c r="C165" s="32"/>
      <c r="D165" s="32"/>
      <c r="E165" s="32"/>
      <c r="F165" s="32"/>
      <c r="G165" s="32"/>
      <c r="H165" s="32"/>
      <c r="I165" s="32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4"/>
      <c r="V165" s="44"/>
      <c r="W165" s="45"/>
      <c r="X165" s="45"/>
    </row>
    <row r="166" spans="1:34" x14ac:dyDescent="0.2">
      <c r="B166" s="32"/>
      <c r="C166" s="32"/>
      <c r="D166" s="32"/>
      <c r="E166" s="32"/>
      <c r="F166" s="32"/>
      <c r="G166" s="32"/>
      <c r="H166" s="32"/>
      <c r="I166" s="3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4"/>
      <c r="V166" s="44"/>
      <c r="W166" s="45"/>
      <c r="X166" s="45"/>
    </row>
    <row r="167" spans="1:34" x14ac:dyDescent="0.2">
      <c r="B167" s="32"/>
      <c r="C167" s="32"/>
      <c r="D167" s="32"/>
      <c r="E167" s="32"/>
      <c r="F167" s="32"/>
      <c r="G167" s="32"/>
      <c r="H167" s="32"/>
      <c r="I167" s="3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4"/>
      <c r="V167" s="44"/>
      <c r="W167" s="45"/>
      <c r="X167" s="45"/>
    </row>
    <row r="168" spans="1:34" x14ac:dyDescent="0.2">
      <c r="B168" s="32"/>
      <c r="C168" s="32"/>
      <c r="D168" s="32"/>
      <c r="E168" s="32"/>
      <c r="F168" s="32"/>
      <c r="G168" s="32"/>
      <c r="H168" s="32"/>
      <c r="I168" s="3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4"/>
      <c r="V168" s="44"/>
      <c r="W168" s="45"/>
      <c r="X168" s="45"/>
    </row>
    <row r="169" spans="1:34" x14ac:dyDescent="0.2">
      <c r="B169" s="32"/>
      <c r="C169" s="32"/>
      <c r="D169" s="32"/>
      <c r="E169" s="32"/>
      <c r="F169" s="32"/>
      <c r="G169" s="32"/>
      <c r="H169" s="32"/>
      <c r="I169" s="3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4"/>
      <c r="V169" s="44"/>
      <c r="W169" s="45"/>
      <c r="X169" s="45"/>
    </row>
    <row r="170" spans="1:34" x14ac:dyDescent="0.2">
      <c r="B170" s="32"/>
      <c r="C170" s="32"/>
      <c r="D170" s="32"/>
      <c r="E170" s="32"/>
      <c r="F170" s="32"/>
      <c r="G170" s="32"/>
      <c r="H170" s="32"/>
      <c r="I170" s="3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4"/>
      <c r="V170" s="44"/>
      <c r="W170" s="45"/>
      <c r="X170" s="45"/>
    </row>
    <row r="171" spans="1:34" ht="15.75" x14ac:dyDescent="0.2">
      <c r="A171" s="669" t="s">
        <v>155</v>
      </c>
      <c r="B171" s="669"/>
      <c r="C171" s="669"/>
      <c r="D171" s="669"/>
      <c r="E171" s="669"/>
      <c r="F171" s="347"/>
      <c r="G171" s="347"/>
      <c r="H171" s="347"/>
      <c r="I171" s="347"/>
      <c r="J171" s="347"/>
      <c r="K171" s="347"/>
      <c r="L171" s="235"/>
      <c r="M171" s="43"/>
      <c r="N171" s="43"/>
      <c r="O171" s="43"/>
      <c r="P171" s="43"/>
      <c r="Q171" s="43"/>
      <c r="R171" s="43"/>
      <c r="S171" s="43"/>
      <c r="T171" s="43"/>
      <c r="U171" s="44"/>
      <c r="V171" s="44"/>
      <c r="W171" s="45"/>
      <c r="X171" s="45"/>
    </row>
    <row r="172" spans="1:34" x14ac:dyDescent="0.2">
      <c r="B172" s="28"/>
      <c r="C172" s="346"/>
      <c r="D172" s="346"/>
      <c r="E172" s="348"/>
      <c r="F172" s="348"/>
      <c r="G172" s="348"/>
      <c r="H172" s="348"/>
      <c r="I172" s="348"/>
      <c r="J172" s="348"/>
      <c r="L172" s="43"/>
      <c r="M172" s="43"/>
      <c r="N172" s="43"/>
      <c r="O172" s="43"/>
      <c r="P172" s="43"/>
      <c r="Q172" s="43"/>
      <c r="R172" s="43"/>
      <c r="S172" s="43"/>
      <c r="T172" s="43"/>
      <c r="U172" s="44"/>
      <c r="V172" s="44"/>
      <c r="W172" s="45"/>
      <c r="X172" s="45"/>
    </row>
    <row r="173" spans="1:34" x14ac:dyDescent="0.2">
      <c r="K173" s="236" t="s">
        <v>4</v>
      </c>
      <c r="L173" s="225">
        <v>0.03</v>
      </c>
    </row>
    <row r="174" spans="1:34" ht="12.75" customHeight="1" thickBot="1" x14ac:dyDescent="0.25">
      <c r="K174" s="45"/>
      <c r="L174" s="698"/>
      <c r="M174" s="698"/>
      <c r="N174" s="698"/>
      <c r="O174" s="698"/>
      <c r="P174" s="698"/>
      <c r="Q174" s="698"/>
      <c r="R174" s="698"/>
      <c r="S174" s="698"/>
      <c r="T174" s="698"/>
      <c r="U174" s="698"/>
      <c r="V174" s="698"/>
      <c r="W174" s="698"/>
    </row>
    <row r="175" spans="1:34" ht="21.75" customHeight="1" x14ac:dyDescent="0.2">
      <c r="A175" s="719" t="s">
        <v>156</v>
      </c>
      <c r="B175" s="720"/>
      <c r="C175" s="676" t="s">
        <v>83</v>
      </c>
      <c r="D175" s="676" t="s">
        <v>84</v>
      </c>
      <c r="E175" s="678" t="s">
        <v>3</v>
      </c>
      <c r="F175" s="678" t="s">
        <v>94</v>
      </c>
      <c r="G175" s="695" t="s">
        <v>149</v>
      </c>
      <c r="H175" s="696"/>
      <c r="I175" s="696"/>
      <c r="J175" s="697"/>
      <c r="K175" s="707" t="s">
        <v>132</v>
      </c>
      <c r="L175" s="709" t="s">
        <v>75</v>
      </c>
      <c r="M175" s="710"/>
      <c r="N175" s="711" t="s">
        <v>76</v>
      </c>
      <c r="O175" s="712"/>
      <c r="P175" s="713" t="s">
        <v>77</v>
      </c>
      <c r="Q175" s="714"/>
      <c r="R175" s="715" t="s">
        <v>78</v>
      </c>
      <c r="S175" s="716"/>
      <c r="T175" s="717" t="s">
        <v>79</v>
      </c>
      <c r="U175" s="718"/>
      <c r="V175" s="699" t="s">
        <v>80</v>
      </c>
      <c r="W175" s="700"/>
      <c r="X175" s="701" t="s">
        <v>157</v>
      </c>
      <c r="Y175" s="702"/>
    </row>
    <row r="176" spans="1:34" s="45" customFormat="1" ht="39" thickBot="1" x14ac:dyDescent="0.25">
      <c r="A176" s="721"/>
      <c r="B176" s="722"/>
      <c r="C176" s="677"/>
      <c r="D176" s="677"/>
      <c r="E176" s="679"/>
      <c r="F176" s="679"/>
      <c r="G176" s="237" t="s">
        <v>151</v>
      </c>
      <c r="H176" s="237" t="s">
        <v>152</v>
      </c>
      <c r="I176" s="238" t="s">
        <v>153</v>
      </c>
      <c r="J176" s="228" t="s">
        <v>154</v>
      </c>
      <c r="K176" s="708"/>
      <c r="L176" s="239" t="s">
        <v>42</v>
      </c>
      <c r="M176" s="240" t="s">
        <v>43</v>
      </c>
      <c r="N176" s="241" t="s">
        <v>42</v>
      </c>
      <c r="O176" s="242" t="s">
        <v>43</v>
      </c>
      <c r="P176" s="243" t="s">
        <v>42</v>
      </c>
      <c r="Q176" s="244" t="s">
        <v>43</v>
      </c>
      <c r="R176" s="245" t="s">
        <v>42</v>
      </c>
      <c r="S176" s="246" t="s">
        <v>43</v>
      </c>
      <c r="T176" s="247" t="s">
        <v>42</v>
      </c>
      <c r="U176" s="248" t="s">
        <v>43</v>
      </c>
      <c r="V176" s="249" t="s">
        <v>42</v>
      </c>
      <c r="W176" s="250" t="s">
        <v>43</v>
      </c>
      <c r="X176" s="251" t="s">
        <v>42</v>
      </c>
      <c r="Y176" s="252" t="s">
        <v>43</v>
      </c>
      <c r="Z176" s="185" t="s">
        <v>5</v>
      </c>
      <c r="AF176" s="46"/>
      <c r="AG176" s="46"/>
      <c r="AH176" s="46"/>
    </row>
    <row r="177" spans="1:34" s="45" customFormat="1" x14ac:dyDescent="0.2">
      <c r="A177" s="703" t="s">
        <v>157</v>
      </c>
      <c r="B177" s="705" t="s">
        <v>115</v>
      </c>
      <c r="C177" s="598" t="s">
        <v>223</v>
      </c>
      <c r="D177" s="599" t="s">
        <v>224</v>
      </c>
      <c r="E177" s="600" t="s">
        <v>225</v>
      </c>
      <c r="F177" s="601" t="s">
        <v>158</v>
      </c>
      <c r="G177" s="602">
        <f>815894*12</f>
        <v>9790728</v>
      </c>
      <c r="H177" s="602">
        <v>120000</v>
      </c>
      <c r="I177" s="602">
        <v>109000</v>
      </c>
      <c r="J177" s="253">
        <f>SUM(G177:I177)</f>
        <v>10019728</v>
      </c>
      <c r="K177" s="254">
        <f>+J177*(1+$L$173)</f>
        <v>10320319.84</v>
      </c>
      <c r="L177" s="540">
        <v>0.1</v>
      </c>
      <c r="M177" s="255">
        <f>+$K177*L177</f>
        <v>1032031.9840000001</v>
      </c>
      <c r="N177" s="540">
        <v>0.05</v>
      </c>
      <c r="O177" s="255">
        <f>+$K177*N177</f>
        <v>516015.99200000003</v>
      </c>
      <c r="P177" s="546">
        <v>0.65</v>
      </c>
      <c r="Q177" s="255">
        <f>+$K177*P177</f>
        <v>6708207.8959999997</v>
      </c>
      <c r="R177" s="546">
        <v>0.1</v>
      </c>
      <c r="S177" s="255">
        <f>+$K177*R177</f>
        <v>1032031.9840000001</v>
      </c>
      <c r="T177" s="546">
        <v>0</v>
      </c>
      <c r="U177" s="255">
        <f>+$K177*T177</f>
        <v>0</v>
      </c>
      <c r="V177" s="546">
        <v>0</v>
      </c>
      <c r="W177" s="255">
        <f>+$K177*V177</f>
        <v>0</v>
      </c>
      <c r="X177" s="546">
        <v>0.1</v>
      </c>
      <c r="Y177" s="256">
        <f>+$K177*X177</f>
        <v>1032031.9840000001</v>
      </c>
      <c r="Z177" s="192">
        <f>+L177+N177+P177+R177+T177+V177+X177</f>
        <v>1</v>
      </c>
      <c r="AA177" s="45" t="str">
        <f>IF(Z177&lt;&gt;100%, "LA DISTRIBUCIÓN DEL TIEMPO TOTAL DEBE SER 100%", "OK")</f>
        <v>OK</v>
      </c>
      <c r="AF177" s="46"/>
      <c r="AG177" s="46"/>
      <c r="AH177" s="46"/>
    </row>
    <row r="178" spans="1:34" s="45" customFormat="1" x14ac:dyDescent="0.2">
      <c r="A178" s="704"/>
      <c r="B178" s="706"/>
      <c r="C178" s="603" t="s">
        <v>226</v>
      </c>
      <c r="D178" s="604" t="s">
        <v>227</v>
      </c>
      <c r="E178" s="605" t="s">
        <v>228</v>
      </c>
      <c r="F178" s="606" t="s">
        <v>158</v>
      </c>
      <c r="G178" s="607">
        <f>738227*12</f>
        <v>8858724</v>
      </c>
      <c r="H178" s="607">
        <v>120000</v>
      </c>
      <c r="I178" s="607">
        <v>109000</v>
      </c>
      <c r="J178" s="257">
        <f t="shared" ref="J178:J214" si="6">SUM(G178:I178)</f>
        <v>9087724</v>
      </c>
      <c r="K178" s="254">
        <f t="shared" ref="K178:K214" si="7">+J178*(1+$L$173)</f>
        <v>9360355.7200000007</v>
      </c>
      <c r="L178" s="541">
        <v>0.1</v>
      </c>
      <c r="M178" s="255">
        <f t="shared" ref="M178:M214" si="8">+$K178*L178</f>
        <v>936035.57200000016</v>
      </c>
      <c r="N178" s="541">
        <v>0.05</v>
      </c>
      <c r="O178" s="255">
        <f t="shared" ref="O178:O214" si="9">+$K178*N178</f>
        <v>468017.78600000008</v>
      </c>
      <c r="P178" s="547">
        <v>0.65</v>
      </c>
      <c r="Q178" s="255">
        <f t="shared" ref="Q178:Q214" si="10">+$K178*P178</f>
        <v>6084231.2180000003</v>
      </c>
      <c r="R178" s="547">
        <v>0.1</v>
      </c>
      <c r="S178" s="255">
        <f t="shared" ref="S178:S214" si="11">+$K178*R178</f>
        <v>936035.57200000016</v>
      </c>
      <c r="T178" s="547">
        <v>0</v>
      </c>
      <c r="U178" s="255">
        <f t="shared" ref="U178:U214" si="12">+$K178*T178</f>
        <v>0</v>
      </c>
      <c r="V178" s="547">
        <v>0</v>
      </c>
      <c r="W178" s="255">
        <f t="shared" ref="W178:W214" si="13">+$K178*V178</f>
        <v>0</v>
      </c>
      <c r="X178" s="547">
        <v>0.1</v>
      </c>
      <c r="Y178" s="256">
        <f t="shared" ref="Y178:Y214" si="14">+$K178*X178</f>
        <v>936035.57200000016</v>
      </c>
      <c r="Z178" s="192">
        <f t="shared" ref="Z178:Z214" si="15">+L178+N178+P178+R178+T178+V178+X178</f>
        <v>1</v>
      </c>
      <c r="AA178" s="45" t="str">
        <f t="shared" ref="AA178:AA214" si="16">IF(Z178&lt;&gt;100%, "LA DISTRIBUCIÓN DEL TIEMPO TOTAL DEBE SER 100%", "OK")</f>
        <v>OK</v>
      </c>
      <c r="AF178" s="46"/>
      <c r="AG178" s="46"/>
      <c r="AH178" s="46"/>
    </row>
    <row r="179" spans="1:34" s="45" customFormat="1" x14ac:dyDescent="0.2">
      <c r="A179" s="704"/>
      <c r="B179" s="706"/>
      <c r="C179" s="603" t="s">
        <v>229</v>
      </c>
      <c r="D179" s="604" t="s">
        <v>230</v>
      </c>
      <c r="E179" s="605" t="s">
        <v>231</v>
      </c>
      <c r="F179" s="606" t="s">
        <v>158</v>
      </c>
      <c r="G179" s="607">
        <f>872525*12</f>
        <v>10470300</v>
      </c>
      <c r="H179" s="607">
        <v>120000</v>
      </c>
      <c r="I179" s="607">
        <v>109000</v>
      </c>
      <c r="J179" s="257">
        <f t="shared" si="6"/>
        <v>10699300</v>
      </c>
      <c r="K179" s="254">
        <f t="shared" si="7"/>
        <v>11020279</v>
      </c>
      <c r="L179" s="541">
        <v>0.1</v>
      </c>
      <c r="M179" s="255">
        <f t="shared" si="8"/>
        <v>1102027.9000000001</v>
      </c>
      <c r="N179" s="541">
        <v>0.05</v>
      </c>
      <c r="O179" s="255">
        <f t="shared" si="9"/>
        <v>551013.95000000007</v>
      </c>
      <c r="P179" s="547">
        <v>0.65</v>
      </c>
      <c r="Q179" s="255">
        <f t="shared" si="10"/>
        <v>7163181.3500000006</v>
      </c>
      <c r="R179" s="547">
        <v>0.1</v>
      </c>
      <c r="S179" s="255">
        <f t="shared" si="11"/>
        <v>1102027.9000000001</v>
      </c>
      <c r="T179" s="547">
        <v>0</v>
      </c>
      <c r="U179" s="255">
        <f t="shared" si="12"/>
        <v>0</v>
      </c>
      <c r="V179" s="547">
        <v>0</v>
      </c>
      <c r="W179" s="255">
        <f t="shared" si="13"/>
        <v>0</v>
      </c>
      <c r="X179" s="547">
        <v>0.1</v>
      </c>
      <c r="Y179" s="256">
        <f t="shared" si="14"/>
        <v>1102027.9000000001</v>
      </c>
      <c r="Z179" s="192">
        <f t="shared" si="15"/>
        <v>1</v>
      </c>
      <c r="AA179" s="45" t="str">
        <f t="shared" si="16"/>
        <v>OK</v>
      </c>
      <c r="AF179" s="46"/>
      <c r="AG179" s="46"/>
      <c r="AH179" s="46"/>
    </row>
    <row r="180" spans="1:34" s="45" customFormat="1" x14ac:dyDescent="0.2">
      <c r="A180" s="704"/>
      <c r="B180" s="706"/>
      <c r="C180" s="603" t="s">
        <v>229</v>
      </c>
      <c r="D180" s="604" t="s">
        <v>232</v>
      </c>
      <c r="E180" s="605" t="s">
        <v>233</v>
      </c>
      <c r="F180" s="606" t="s">
        <v>158</v>
      </c>
      <c r="G180" s="607">
        <f>625411*12</f>
        <v>7504932</v>
      </c>
      <c r="H180" s="607">
        <v>210000</v>
      </c>
      <c r="I180" s="607">
        <v>120000</v>
      </c>
      <c r="J180" s="257">
        <f t="shared" si="6"/>
        <v>7834932</v>
      </c>
      <c r="K180" s="254">
        <f t="shared" si="7"/>
        <v>8069979.96</v>
      </c>
      <c r="L180" s="541">
        <v>0.1</v>
      </c>
      <c r="M180" s="255">
        <f t="shared" si="8"/>
        <v>806997.99600000004</v>
      </c>
      <c r="N180" s="541">
        <v>0.05</v>
      </c>
      <c r="O180" s="255">
        <f t="shared" si="9"/>
        <v>403498.99800000002</v>
      </c>
      <c r="P180" s="547">
        <v>0.65</v>
      </c>
      <c r="Q180" s="255">
        <f t="shared" si="10"/>
        <v>5245486.9740000004</v>
      </c>
      <c r="R180" s="547">
        <v>0.1</v>
      </c>
      <c r="S180" s="255">
        <f t="shared" si="11"/>
        <v>806997.99600000004</v>
      </c>
      <c r="T180" s="547">
        <v>0</v>
      </c>
      <c r="U180" s="255">
        <f t="shared" si="12"/>
        <v>0</v>
      </c>
      <c r="V180" s="547">
        <v>0</v>
      </c>
      <c r="W180" s="255">
        <f t="shared" si="13"/>
        <v>0</v>
      </c>
      <c r="X180" s="547">
        <v>0.1</v>
      </c>
      <c r="Y180" s="256">
        <f t="shared" si="14"/>
        <v>806997.99600000004</v>
      </c>
      <c r="Z180" s="192">
        <f t="shared" si="15"/>
        <v>1</v>
      </c>
      <c r="AA180" s="45" t="str">
        <f t="shared" si="16"/>
        <v>OK</v>
      </c>
      <c r="AF180" s="46"/>
      <c r="AG180" s="46"/>
      <c r="AH180" s="46"/>
    </row>
    <row r="181" spans="1:34" s="45" customFormat="1" x14ac:dyDescent="0.2">
      <c r="A181" s="704"/>
      <c r="B181" s="706"/>
      <c r="C181" s="603" t="s">
        <v>229</v>
      </c>
      <c r="D181" s="604" t="s">
        <v>234</v>
      </c>
      <c r="E181" s="605" t="s">
        <v>235</v>
      </c>
      <c r="F181" s="606" t="s">
        <v>158</v>
      </c>
      <c r="G181" s="607">
        <f>607887*12</f>
        <v>7294644</v>
      </c>
      <c r="H181" s="607">
        <v>210000</v>
      </c>
      <c r="I181" s="607">
        <v>120000</v>
      </c>
      <c r="J181" s="257">
        <f t="shared" si="6"/>
        <v>7624644</v>
      </c>
      <c r="K181" s="254">
        <f t="shared" si="7"/>
        <v>7853383.3200000003</v>
      </c>
      <c r="L181" s="541">
        <v>0.1</v>
      </c>
      <c r="M181" s="255">
        <f t="shared" si="8"/>
        <v>785338.33200000005</v>
      </c>
      <c r="N181" s="541">
        <v>0.05</v>
      </c>
      <c r="O181" s="255">
        <f t="shared" si="9"/>
        <v>392669.16600000003</v>
      </c>
      <c r="P181" s="547">
        <v>0.65</v>
      </c>
      <c r="Q181" s="255">
        <f t="shared" si="10"/>
        <v>5104699.1580000008</v>
      </c>
      <c r="R181" s="547">
        <v>0.1</v>
      </c>
      <c r="S181" s="255">
        <f t="shared" si="11"/>
        <v>785338.33200000005</v>
      </c>
      <c r="T181" s="547">
        <v>0</v>
      </c>
      <c r="U181" s="255">
        <f t="shared" si="12"/>
        <v>0</v>
      </c>
      <c r="V181" s="547">
        <v>0</v>
      </c>
      <c r="W181" s="255">
        <f t="shared" si="13"/>
        <v>0</v>
      </c>
      <c r="X181" s="547">
        <v>0.1</v>
      </c>
      <c r="Y181" s="256">
        <f t="shared" si="14"/>
        <v>785338.33200000005</v>
      </c>
      <c r="Z181" s="192">
        <f t="shared" si="15"/>
        <v>1</v>
      </c>
      <c r="AA181" s="45" t="str">
        <f t="shared" si="16"/>
        <v>OK</v>
      </c>
      <c r="AF181" s="46"/>
      <c r="AG181" s="46"/>
      <c r="AH181" s="46"/>
    </row>
    <row r="182" spans="1:34" s="45" customFormat="1" x14ac:dyDescent="0.2">
      <c r="A182" s="704"/>
      <c r="B182" s="706"/>
      <c r="C182" s="518"/>
      <c r="D182" s="519"/>
      <c r="E182" s="529"/>
      <c r="F182" s="530"/>
      <c r="G182" s="450"/>
      <c r="H182" s="450"/>
      <c r="I182" s="450"/>
      <c r="J182" s="257">
        <f t="shared" si="6"/>
        <v>0</v>
      </c>
      <c r="K182" s="254">
        <f t="shared" si="7"/>
        <v>0</v>
      </c>
      <c r="L182" s="541">
        <v>0</v>
      </c>
      <c r="M182" s="255">
        <f t="shared" si="8"/>
        <v>0</v>
      </c>
      <c r="N182" s="541">
        <v>0</v>
      </c>
      <c r="O182" s="255">
        <f t="shared" si="9"/>
        <v>0</v>
      </c>
      <c r="P182" s="547">
        <v>0</v>
      </c>
      <c r="Q182" s="255">
        <f t="shared" si="10"/>
        <v>0</v>
      </c>
      <c r="R182" s="547">
        <v>0</v>
      </c>
      <c r="S182" s="255">
        <f t="shared" si="11"/>
        <v>0</v>
      </c>
      <c r="T182" s="547">
        <v>0</v>
      </c>
      <c r="U182" s="255">
        <f t="shared" si="12"/>
        <v>0</v>
      </c>
      <c r="V182" s="547">
        <v>0</v>
      </c>
      <c r="W182" s="255">
        <f t="shared" si="13"/>
        <v>0</v>
      </c>
      <c r="X182" s="547">
        <v>0</v>
      </c>
      <c r="Y182" s="256">
        <f t="shared" si="14"/>
        <v>0</v>
      </c>
      <c r="Z182" s="192">
        <f t="shared" si="15"/>
        <v>0</v>
      </c>
      <c r="AA182" s="45" t="str">
        <f t="shared" si="16"/>
        <v>LA DISTRIBUCIÓN DEL TIEMPO TOTAL DEBE SER 100%</v>
      </c>
      <c r="AF182" s="46"/>
      <c r="AG182" s="46"/>
      <c r="AH182" s="46"/>
    </row>
    <row r="183" spans="1:34" s="45" customFormat="1" x14ac:dyDescent="0.2">
      <c r="A183" s="704"/>
      <c r="B183" s="706"/>
      <c r="C183" s="518"/>
      <c r="D183" s="519"/>
      <c r="E183" s="529"/>
      <c r="F183" s="530"/>
      <c r="G183" s="450"/>
      <c r="H183" s="450"/>
      <c r="I183" s="450"/>
      <c r="J183" s="257">
        <f t="shared" si="6"/>
        <v>0</v>
      </c>
      <c r="K183" s="254">
        <f t="shared" si="7"/>
        <v>0</v>
      </c>
      <c r="L183" s="541">
        <v>0</v>
      </c>
      <c r="M183" s="255">
        <f t="shared" si="8"/>
        <v>0</v>
      </c>
      <c r="N183" s="541">
        <v>0</v>
      </c>
      <c r="O183" s="255">
        <f t="shared" si="9"/>
        <v>0</v>
      </c>
      <c r="P183" s="547">
        <v>0</v>
      </c>
      <c r="Q183" s="255">
        <f t="shared" si="10"/>
        <v>0</v>
      </c>
      <c r="R183" s="547">
        <v>0</v>
      </c>
      <c r="S183" s="255">
        <f t="shared" si="11"/>
        <v>0</v>
      </c>
      <c r="T183" s="547">
        <v>0</v>
      </c>
      <c r="U183" s="255">
        <f t="shared" si="12"/>
        <v>0</v>
      </c>
      <c r="V183" s="547">
        <v>0</v>
      </c>
      <c r="W183" s="255">
        <f t="shared" si="13"/>
        <v>0</v>
      </c>
      <c r="X183" s="547">
        <v>0</v>
      </c>
      <c r="Y183" s="256">
        <f t="shared" si="14"/>
        <v>0</v>
      </c>
      <c r="Z183" s="192">
        <f t="shared" si="15"/>
        <v>0</v>
      </c>
      <c r="AA183" s="45" t="str">
        <f t="shared" si="16"/>
        <v>LA DISTRIBUCIÓN DEL TIEMPO TOTAL DEBE SER 100%</v>
      </c>
      <c r="AF183" s="46"/>
      <c r="AG183" s="46"/>
      <c r="AH183" s="46"/>
    </row>
    <row r="184" spans="1:34" s="45" customFormat="1" x14ac:dyDescent="0.2">
      <c r="A184" s="704"/>
      <c r="B184" s="706"/>
      <c r="C184" s="518"/>
      <c r="D184" s="519"/>
      <c r="E184" s="529"/>
      <c r="F184" s="530"/>
      <c r="G184" s="450"/>
      <c r="H184" s="450"/>
      <c r="I184" s="450"/>
      <c r="J184" s="257">
        <f t="shared" si="6"/>
        <v>0</v>
      </c>
      <c r="K184" s="254">
        <f t="shared" si="7"/>
        <v>0</v>
      </c>
      <c r="L184" s="541">
        <v>0</v>
      </c>
      <c r="M184" s="255">
        <f t="shared" si="8"/>
        <v>0</v>
      </c>
      <c r="N184" s="541">
        <v>0</v>
      </c>
      <c r="O184" s="255">
        <f t="shared" si="9"/>
        <v>0</v>
      </c>
      <c r="P184" s="547">
        <v>0</v>
      </c>
      <c r="Q184" s="255">
        <f t="shared" si="10"/>
        <v>0</v>
      </c>
      <c r="R184" s="547">
        <v>0</v>
      </c>
      <c r="S184" s="255">
        <f t="shared" si="11"/>
        <v>0</v>
      </c>
      <c r="T184" s="547">
        <v>0</v>
      </c>
      <c r="U184" s="255">
        <f t="shared" si="12"/>
        <v>0</v>
      </c>
      <c r="V184" s="547">
        <v>0</v>
      </c>
      <c r="W184" s="255">
        <f t="shared" si="13"/>
        <v>0</v>
      </c>
      <c r="X184" s="547">
        <v>0</v>
      </c>
      <c r="Y184" s="256">
        <f t="shared" si="14"/>
        <v>0</v>
      </c>
      <c r="Z184" s="192">
        <f t="shared" si="15"/>
        <v>0</v>
      </c>
      <c r="AA184" s="45" t="str">
        <f t="shared" si="16"/>
        <v>LA DISTRIBUCIÓN DEL TIEMPO TOTAL DEBE SER 100%</v>
      </c>
      <c r="AF184" s="46"/>
      <c r="AG184" s="46"/>
      <c r="AH184" s="46"/>
    </row>
    <row r="185" spans="1:34" s="45" customFormat="1" x14ac:dyDescent="0.2">
      <c r="A185" s="704"/>
      <c r="B185" s="706"/>
      <c r="C185" s="518"/>
      <c r="D185" s="519"/>
      <c r="E185" s="529"/>
      <c r="F185" s="530"/>
      <c r="G185" s="450"/>
      <c r="H185" s="450"/>
      <c r="I185" s="450"/>
      <c r="J185" s="257">
        <f t="shared" si="6"/>
        <v>0</v>
      </c>
      <c r="K185" s="254">
        <f t="shared" si="7"/>
        <v>0</v>
      </c>
      <c r="L185" s="541">
        <v>0</v>
      </c>
      <c r="M185" s="255">
        <f t="shared" si="8"/>
        <v>0</v>
      </c>
      <c r="N185" s="541">
        <v>0</v>
      </c>
      <c r="O185" s="255">
        <f t="shared" si="9"/>
        <v>0</v>
      </c>
      <c r="P185" s="547">
        <v>0</v>
      </c>
      <c r="Q185" s="255">
        <f t="shared" si="10"/>
        <v>0</v>
      </c>
      <c r="R185" s="547">
        <v>0</v>
      </c>
      <c r="S185" s="255">
        <f t="shared" si="11"/>
        <v>0</v>
      </c>
      <c r="T185" s="547">
        <v>0</v>
      </c>
      <c r="U185" s="255">
        <f t="shared" si="12"/>
        <v>0</v>
      </c>
      <c r="V185" s="547">
        <v>0</v>
      </c>
      <c r="W185" s="255">
        <f t="shared" si="13"/>
        <v>0</v>
      </c>
      <c r="X185" s="547">
        <v>0</v>
      </c>
      <c r="Y185" s="256">
        <f t="shared" si="14"/>
        <v>0</v>
      </c>
      <c r="Z185" s="192">
        <f t="shared" si="15"/>
        <v>0</v>
      </c>
      <c r="AA185" s="45" t="str">
        <f t="shared" si="16"/>
        <v>LA DISTRIBUCIÓN DEL TIEMPO TOTAL DEBE SER 100%</v>
      </c>
      <c r="AF185" s="46"/>
      <c r="AG185" s="46"/>
      <c r="AH185" s="46"/>
    </row>
    <row r="186" spans="1:34" s="45" customFormat="1" ht="13.5" thickBot="1" x14ac:dyDescent="0.25">
      <c r="A186" s="704"/>
      <c r="B186" s="706"/>
      <c r="C186" s="505"/>
      <c r="D186" s="531"/>
      <c r="E186" s="532"/>
      <c r="F186" s="533"/>
      <c r="G186" s="435"/>
      <c r="H186" s="435"/>
      <c r="I186" s="435"/>
      <c r="J186" s="258">
        <f t="shared" si="6"/>
        <v>0</v>
      </c>
      <c r="K186" s="259">
        <f t="shared" si="7"/>
        <v>0</v>
      </c>
      <c r="L186" s="542">
        <v>0</v>
      </c>
      <c r="M186" s="260">
        <f t="shared" si="8"/>
        <v>0</v>
      </c>
      <c r="N186" s="542">
        <v>0</v>
      </c>
      <c r="O186" s="260">
        <f t="shared" si="9"/>
        <v>0</v>
      </c>
      <c r="P186" s="548">
        <v>0</v>
      </c>
      <c r="Q186" s="260">
        <f t="shared" si="10"/>
        <v>0</v>
      </c>
      <c r="R186" s="548">
        <v>0</v>
      </c>
      <c r="S186" s="260">
        <f t="shared" si="11"/>
        <v>0</v>
      </c>
      <c r="T186" s="548">
        <v>0</v>
      </c>
      <c r="U186" s="260">
        <f t="shared" si="12"/>
        <v>0</v>
      </c>
      <c r="V186" s="548">
        <v>0</v>
      </c>
      <c r="W186" s="260">
        <f t="shared" si="13"/>
        <v>0</v>
      </c>
      <c r="X186" s="548">
        <v>0</v>
      </c>
      <c r="Y186" s="261">
        <f t="shared" si="14"/>
        <v>0</v>
      </c>
      <c r="Z186" s="192">
        <f t="shared" si="15"/>
        <v>0</v>
      </c>
      <c r="AA186" s="45" t="str">
        <f t="shared" si="16"/>
        <v>LA DISTRIBUCIÓN DEL TIEMPO TOTAL DEBE SER 100%</v>
      </c>
      <c r="AF186" s="46"/>
      <c r="AG186" s="46"/>
      <c r="AH186" s="46"/>
    </row>
    <row r="187" spans="1:34" s="45" customFormat="1" ht="12.75" customHeight="1" x14ac:dyDescent="0.2">
      <c r="A187" s="704"/>
      <c r="B187" s="706" t="s">
        <v>114</v>
      </c>
      <c r="C187" s="499"/>
      <c r="D187" s="516"/>
      <c r="E187" s="527"/>
      <c r="F187" s="528"/>
      <c r="G187" s="425"/>
      <c r="H187" s="425"/>
      <c r="I187" s="425"/>
      <c r="J187" s="262">
        <f t="shared" si="6"/>
        <v>0</v>
      </c>
      <c r="K187" s="263">
        <f t="shared" si="7"/>
        <v>0</v>
      </c>
      <c r="L187" s="540">
        <v>0</v>
      </c>
      <c r="M187" s="264">
        <f t="shared" si="8"/>
        <v>0</v>
      </c>
      <c r="N187" s="540">
        <v>0</v>
      </c>
      <c r="O187" s="265">
        <f t="shared" si="9"/>
        <v>0</v>
      </c>
      <c r="P187" s="546">
        <v>0</v>
      </c>
      <c r="Q187" s="264">
        <f t="shared" si="10"/>
        <v>0</v>
      </c>
      <c r="R187" s="546">
        <v>0</v>
      </c>
      <c r="S187" s="264">
        <f t="shared" si="11"/>
        <v>0</v>
      </c>
      <c r="T187" s="546">
        <v>0</v>
      </c>
      <c r="U187" s="264">
        <f t="shared" si="12"/>
        <v>0</v>
      </c>
      <c r="V187" s="546">
        <v>0</v>
      </c>
      <c r="W187" s="264">
        <f t="shared" si="13"/>
        <v>0</v>
      </c>
      <c r="X187" s="546">
        <v>0</v>
      </c>
      <c r="Y187" s="266">
        <f t="shared" si="14"/>
        <v>0</v>
      </c>
      <c r="Z187" s="193">
        <f t="shared" si="15"/>
        <v>0</v>
      </c>
      <c r="AA187" s="45" t="str">
        <f t="shared" si="16"/>
        <v>LA DISTRIBUCIÓN DEL TIEMPO TOTAL DEBE SER 100%</v>
      </c>
      <c r="AF187" s="46"/>
      <c r="AG187" s="46"/>
      <c r="AH187" s="46"/>
    </row>
    <row r="188" spans="1:34" s="45" customFormat="1" ht="12.75" customHeight="1" x14ac:dyDescent="0.2">
      <c r="A188" s="704"/>
      <c r="B188" s="706"/>
      <c r="C188" s="518"/>
      <c r="D188" s="519"/>
      <c r="E188" s="529"/>
      <c r="F188" s="530"/>
      <c r="G188" s="450"/>
      <c r="H188" s="450"/>
      <c r="I188" s="450"/>
      <c r="J188" s="257">
        <f t="shared" si="6"/>
        <v>0</v>
      </c>
      <c r="K188" s="267">
        <f t="shared" si="7"/>
        <v>0</v>
      </c>
      <c r="L188" s="541">
        <v>0</v>
      </c>
      <c r="M188" s="268">
        <f t="shared" si="8"/>
        <v>0</v>
      </c>
      <c r="N188" s="541">
        <v>0</v>
      </c>
      <c r="O188" s="255">
        <f t="shared" si="9"/>
        <v>0</v>
      </c>
      <c r="P188" s="547">
        <v>0</v>
      </c>
      <c r="Q188" s="268">
        <f t="shared" si="10"/>
        <v>0</v>
      </c>
      <c r="R188" s="547">
        <v>0</v>
      </c>
      <c r="S188" s="268">
        <f t="shared" si="11"/>
        <v>0</v>
      </c>
      <c r="T188" s="547">
        <v>0</v>
      </c>
      <c r="U188" s="268">
        <f t="shared" si="12"/>
        <v>0</v>
      </c>
      <c r="V188" s="547">
        <v>0</v>
      </c>
      <c r="W188" s="268">
        <f t="shared" si="13"/>
        <v>0</v>
      </c>
      <c r="X188" s="547">
        <v>0</v>
      </c>
      <c r="Y188" s="256">
        <f t="shared" si="14"/>
        <v>0</v>
      </c>
      <c r="Z188" s="192">
        <f t="shared" si="15"/>
        <v>0</v>
      </c>
      <c r="AA188" s="45" t="str">
        <f t="shared" si="16"/>
        <v>LA DISTRIBUCIÓN DEL TIEMPO TOTAL DEBE SER 100%</v>
      </c>
      <c r="AF188" s="46"/>
      <c r="AG188" s="46"/>
      <c r="AH188" s="46"/>
    </row>
    <row r="189" spans="1:34" s="45" customFormat="1" ht="12.75" customHeight="1" x14ac:dyDescent="0.2">
      <c r="A189" s="704"/>
      <c r="B189" s="706"/>
      <c r="C189" s="518"/>
      <c r="D189" s="519"/>
      <c r="E189" s="529"/>
      <c r="F189" s="530"/>
      <c r="G189" s="450"/>
      <c r="H189" s="450"/>
      <c r="I189" s="450"/>
      <c r="J189" s="257">
        <f t="shared" si="6"/>
        <v>0</v>
      </c>
      <c r="K189" s="267">
        <f t="shared" si="7"/>
        <v>0</v>
      </c>
      <c r="L189" s="541">
        <v>0</v>
      </c>
      <c r="M189" s="268">
        <f t="shared" si="8"/>
        <v>0</v>
      </c>
      <c r="N189" s="541">
        <v>0</v>
      </c>
      <c r="O189" s="255">
        <f t="shared" si="9"/>
        <v>0</v>
      </c>
      <c r="P189" s="547">
        <v>0</v>
      </c>
      <c r="Q189" s="268">
        <f t="shared" si="10"/>
        <v>0</v>
      </c>
      <c r="R189" s="547">
        <v>0</v>
      </c>
      <c r="S189" s="268">
        <f t="shared" si="11"/>
        <v>0</v>
      </c>
      <c r="T189" s="547">
        <v>0</v>
      </c>
      <c r="U189" s="268">
        <f t="shared" si="12"/>
        <v>0</v>
      </c>
      <c r="V189" s="547">
        <v>0</v>
      </c>
      <c r="W189" s="268">
        <f t="shared" si="13"/>
        <v>0</v>
      </c>
      <c r="X189" s="547">
        <v>0</v>
      </c>
      <c r="Y189" s="256">
        <f t="shared" si="14"/>
        <v>0</v>
      </c>
      <c r="Z189" s="192">
        <f t="shared" si="15"/>
        <v>0</v>
      </c>
      <c r="AA189" s="45" t="str">
        <f t="shared" si="16"/>
        <v>LA DISTRIBUCIÓN DEL TIEMPO TOTAL DEBE SER 100%</v>
      </c>
      <c r="AF189" s="46"/>
      <c r="AG189" s="46"/>
      <c r="AH189" s="46"/>
    </row>
    <row r="190" spans="1:34" s="45" customFormat="1" ht="12.75" customHeight="1" x14ac:dyDescent="0.2">
      <c r="A190" s="704"/>
      <c r="B190" s="706"/>
      <c r="C190" s="518"/>
      <c r="D190" s="519"/>
      <c r="E190" s="529"/>
      <c r="F190" s="530"/>
      <c r="G190" s="450"/>
      <c r="H190" s="450"/>
      <c r="I190" s="450"/>
      <c r="J190" s="257">
        <f t="shared" si="6"/>
        <v>0</v>
      </c>
      <c r="K190" s="267">
        <f t="shared" si="7"/>
        <v>0</v>
      </c>
      <c r="L190" s="541">
        <v>0</v>
      </c>
      <c r="M190" s="268">
        <f t="shared" si="8"/>
        <v>0</v>
      </c>
      <c r="N190" s="541">
        <v>0</v>
      </c>
      <c r="O190" s="255">
        <f t="shared" si="9"/>
        <v>0</v>
      </c>
      <c r="P190" s="547">
        <v>0</v>
      </c>
      <c r="Q190" s="268">
        <f t="shared" si="10"/>
        <v>0</v>
      </c>
      <c r="R190" s="547">
        <v>0</v>
      </c>
      <c r="S190" s="268">
        <f t="shared" si="11"/>
        <v>0</v>
      </c>
      <c r="T190" s="547">
        <v>0</v>
      </c>
      <c r="U190" s="268">
        <f t="shared" si="12"/>
        <v>0</v>
      </c>
      <c r="V190" s="547">
        <v>0</v>
      </c>
      <c r="W190" s="268">
        <f t="shared" si="13"/>
        <v>0</v>
      </c>
      <c r="X190" s="547">
        <v>0</v>
      </c>
      <c r="Y190" s="256">
        <f t="shared" si="14"/>
        <v>0</v>
      </c>
      <c r="Z190" s="192">
        <f t="shared" si="15"/>
        <v>0</v>
      </c>
      <c r="AA190" s="45" t="str">
        <f t="shared" si="16"/>
        <v>LA DISTRIBUCIÓN DEL TIEMPO TOTAL DEBE SER 100%</v>
      </c>
      <c r="AF190" s="46"/>
      <c r="AG190" s="46"/>
      <c r="AH190" s="46"/>
    </row>
    <row r="191" spans="1:34" s="45" customFormat="1" ht="12.75" customHeight="1" x14ac:dyDescent="0.2">
      <c r="A191" s="704"/>
      <c r="B191" s="706"/>
      <c r="C191" s="518"/>
      <c r="D191" s="519"/>
      <c r="E191" s="529"/>
      <c r="F191" s="530"/>
      <c r="G191" s="450"/>
      <c r="H191" s="450"/>
      <c r="I191" s="450"/>
      <c r="J191" s="257">
        <f t="shared" si="6"/>
        <v>0</v>
      </c>
      <c r="K191" s="267">
        <f t="shared" si="7"/>
        <v>0</v>
      </c>
      <c r="L191" s="541">
        <v>0</v>
      </c>
      <c r="M191" s="268">
        <f t="shared" si="8"/>
        <v>0</v>
      </c>
      <c r="N191" s="541">
        <v>0</v>
      </c>
      <c r="O191" s="255">
        <f t="shared" si="9"/>
        <v>0</v>
      </c>
      <c r="P191" s="547">
        <v>0</v>
      </c>
      <c r="Q191" s="268">
        <f t="shared" si="10"/>
        <v>0</v>
      </c>
      <c r="R191" s="547">
        <v>0</v>
      </c>
      <c r="S191" s="268">
        <f t="shared" si="11"/>
        <v>0</v>
      </c>
      <c r="T191" s="547">
        <v>0</v>
      </c>
      <c r="U191" s="268">
        <f t="shared" si="12"/>
        <v>0</v>
      </c>
      <c r="V191" s="547">
        <v>0</v>
      </c>
      <c r="W191" s="268">
        <f t="shared" si="13"/>
        <v>0</v>
      </c>
      <c r="X191" s="547">
        <v>0</v>
      </c>
      <c r="Y191" s="256">
        <f t="shared" si="14"/>
        <v>0</v>
      </c>
      <c r="Z191" s="192">
        <f t="shared" si="15"/>
        <v>0</v>
      </c>
      <c r="AA191" s="45" t="str">
        <f t="shared" si="16"/>
        <v>LA DISTRIBUCIÓN DEL TIEMPO TOTAL DEBE SER 100%</v>
      </c>
      <c r="AF191" s="46"/>
      <c r="AG191" s="46"/>
      <c r="AH191" s="46"/>
    </row>
    <row r="192" spans="1:34" s="45" customFormat="1" ht="12.75" customHeight="1" x14ac:dyDescent="0.2">
      <c r="A192" s="704"/>
      <c r="B192" s="706"/>
      <c r="C192" s="518"/>
      <c r="D192" s="519"/>
      <c r="E192" s="529"/>
      <c r="F192" s="530"/>
      <c r="G192" s="450"/>
      <c r="H192" s="450"/>
      <c r="I192" s="450"/>
      <c r="J192" s="257">
        <f t="shared" si="6"/>
        <v>0</v>
      </c>
      <c r="K192" s="267">
        <f t="shared" si="7"/>
        <v>0</v>
      </c>
      <c r="L192" s="541">
        <v>0</v>
      </c>
      <c r="M192" s="268">
        <f t="shared" si="8"/>
        <v>0</v>
      </c>
      <c r="N192" s="541">
        <v>0</v>
      </c>
      <c r="O192" s="255">
        <f t="shared" si="9"/>
        <v>0</v>
      </c>
      <c r="P192" s="547">
        <v>0</v>
      </c>
      <c r="Q192" s="268">
        <f t="shared" si="10"/>
        <v>0</v>
      </c>
      <c r="R192" s="547">
        <v>0</v>
      </c>
      <c r="S192" s="268">
        <f t="shared" si="11"/>
        <v>0</v>
      </c>
      <c r="T192" s="547">
        <v>0</v>
      </c>
      <c r="U192" s="268">
        <f t="shared" si="12"/>
        <v>0</v>
      </c>
      <c r="V192" s="547">
        <v>0</v>
      </c>
      <c r="W192" s="268">
        <f t="shared" si="13"/>
        <v>0</v>
      </c>
      <c r="X192" s="547">
        <v>0</v>
      </c>
      <c r="Y192" s="256">
        <f t="shared" si="14"/>
        <v>0</v>
      </c>
      <c r="Z192" s="192">
        <f t="shared" si="15"/>
        <v>0</v>
      </c>
      <c r="AA192" s="45" t="str">
        <f t="shared" si="16"/>
        <v>LA DISTRIBUCIÓN DEL TIEMPO TOTAL DEBE SER 100%</v>
      </c>
      <c r="AF192" s="46"/>
      <c r="AG192" s="46"/>
      <c r="AH192" s="46"/>
    </row>
    <row r="193" spans="1:34" s="45" customFormat="1" ht="12.75" customHeight="1" x14ac:dyDescent="0.2">
      <c r="A193" s="704"/>
      <c r="B193" s="706"/>
      <c r="C193" s="518"/>
      <c r="D193" s="519"/>
      <c r="E193" s="529"/>
      <c r="F193" s="530"/>
      <c r="G193" s="450"/>
      <c r="H193" s="450"/>
      <c r="I193" s="450"/>
      <c r="J193" s="257">
        <f t="shared" si="6"/>
        <v>0</v>
      </c>
      <c r="K193" s="267">
        <f t="shared" si="7"/>
        <v>0</v>
      </c>
      <c r="L193" s="541">
        <v>0</v>
      </c>
      <c r="M193" s="268">
        <f t="shared" si="8"/>
        <v>0</v>
      </c>
      <c r="N193" s="541">
        <v>0</v>
      </c>
      <c r="O193" s="255">
        <f t="shared" si="9"/>
        <v>0</v>
      </c>
      <c r="P193" s="547">
        <v>0</v>
      </c>
      <c r="Q193" s="268">
        <f t="shared" si="10"/>
        <v>0</v>
      </c>
      <c r="R193" s="547">
        <v>0</v>
      </c>
      <c r="S193" s="268">
        <f t="shared" si="11"/>
        <v>0</v>
      </c>
      <c r="T193" s="547">
        <v>0</v>
      </c>
      <c r="U193" s="268">
        <f t="shared" si="12"/>
        <v>0</v>
      </c>
      <c r="V193" s="547">
        <v>0</v>
      </c>
      <c r="W193" s="268">
        <f t="shared" si="13"/>
        <v>0</v>
      </c>
      <c r="X193" s="547">
        <v>0</v>
      </c>
      <c r="Y193" s="256">
        <f t="shared" si="14"/>
        <v>0</v>
      </c>
      <c r="Z193" s="192">
        <f t="shared" si="15"/>
        <v>0</v>
      </c>
      <c r="AA193" s="45" t="str">
        <f t="shared" si="16"/>
        <v>LA DISTRIBUCIÓN DEL TIEMPO TOTAL DEBE SER 100%</v>
      </c>
      <c r="AF193" s="46"/>
      <c r="AG193" s="46"/>
      <c r="AH193" s="46"/>
    </row>
    <row r="194" spans="1:34" s="45" customFormat="1" ht="12.75" customHeight="1" x14ac:dyDescent="0.2">
      <c r="A194" s="704"/>
      <c r="B194" s="706"/>
      <c r="C194" s="518"/>
      <c r="D194" s="519"/>
      <c r="E194" s="529"/>
      <c r="F194" s="530"/>
      <c r="G194" s="450"/>
      <c r="H194" s="450"/>
      <c r="I194" s="450"/>
      <c r="J194" s="257">
        <f t="shared" si="6"/>
        <v>0</v>
      </c>
      <c r="K194" s="267">
        <f t="shared" si="7"/>
        <v>0</v>
      </c>
      <c r="L194" s="541">
        <v>0</v>
      </c>
      <c r="M194" s="268">
        <f t="shared" si="8"/>
        <v>0</v>
      </c>
      <c r="N194" s="541">
        <v>0</v>
      </c>
      <c r="O194" s="255">
        <f t="shared" si="9"/>
        <v>0</v>
      </c>
      <c r="P194" s="547">
        <v>0</v>
      </c>
      <c r="Q194" s="268">
        <f t="shared" si="10"/>
        <v>0</v>
      </c>
      <c r="R194" s="547">
        <v>0</v>
      </c>
      <c r="S194" s="268">
        <f t="shared" si="11"/>
        <v>0</v>
      </c>
      <c r="T194" s="547">
        <v>0</v>
      </c>
      <c r="U194" s="268">
        <f t="shared" si="12"/>
        <v>0</v>
      </c>
      <c r="V194" s="547">
        <v>0</v>
      </c>
      <c r="W194" s="268">
        <f t="shared" si="13"/>
        <v>0</v>
      </c>
      <c r="X194" s="547">
        <v>0</v>
      </c>
      <c r="Y194" s="256">
        <f t="shared" si="14"/>
        <v>0</v>
      </c>
      <c r="Z194" s="192">
        <f t="shared" si="15"/>
        <v>0</v>
      </c>
      <c r="AA194" s="45" t="str">
        <f t="shared" si="16"/>
        <v>LA DISTRIBUCIÓN DEL TIEMPO TOTAL DEBE SER 100%</v>
      </c>
      <c r="AF194" s="46"/>
      <c r="AG194" s="46"/>
      <c r="AH194" s="46"/>
    </row>
    <row r="195" spans="1:34" s="45" customFormat="1" ht="12.75" customHeight="1" x14ac:dyDescent="0.2">
      <c r="A195" s="704"/>
      <c r="B195" s="706"/>
      <c r="C195" s="518"/>
      <c r="D195" s="519"/>
      <c r="E195" s="529"/>
      <c r="F195" s="530"/>
      <c r="G195" s="450"/>
      <c r="H195" s="450"/>
      <c r="I195" s="450"/>
      <c r="J195" s="257">
        <f t="shared" si="6"/>
        <v>0</v>
      </c>
      <c r="K195" s="267">
        <f t="shared" si="7"/>
        <v>0</v>
      </c>
      <c r="L195" s="541">
        <v>0</v>
      </c>
      <c r="M195" s="268">
        <f t="shared" si="8"/>
        <v>0</v>
      </c>
      <c r="N195" s="541">
        <v>0</v>
      </c>
      <c r="O195" s="255">
        <f t="shared" si="9"/>
        <v>0</v>
      </c>
      <c r="P195" s="547">
        <v>0</v>
      </c>
      <c r="Q195" s="268">
        <f t="shared" si="10"/>
        <v>0</v>
      </c>
      <c r="R195" s="547">
        <v>0</v>
      </c>
      <c r="S195" s="268">
        <f t="shared" si="11"/>
        <v>0</v>
      </c>
      <c r="T195" s="547">
        <v>0</v>
      </c>
      <c r="U195" s="268">
        <f t="shared" si="12"/>
        <v>0</v>
      </c>
      <c r="V195" s="547">
        <v>0</v>
      </c>
      <c r="W195" s="268">
        <f t="shared" si="13"/>
        <v>0</v>
      </c>
      <c r="X195" s="547">
        <v>0</v>
      </c>
      <c r="Y195" s="256">
        <f t="shared" si="14"/>
        <v>0</v>
      </c>
      <c r="Z195" s="192">
        <f t="shared" si="15"/>
        <v>0</v>
      </c>
      <c r="AA195" s="45" t="str">
        <f t="shared" si="16"/>
        <v>LA DISTRIBUCIÓN DEL TIEMPO TOTAL DEBE SER 100%</v>
      </c>
      <c r="AF195" s="46"/>
      <c r="AG195" s="46"/>
      <c r="AH195" s="46"/>
    </row>
    <row r="196" spans="1:34" s="45" customFormat="1" ht="12.75" customHeight="1" thickBot="1" x14ac:dyDescent="0.25">
      <c r="A196" s="704"/>
      <c r="B196" s="706"/>
      <c r="C196" s="505"/>
      <c r="D196" s="531"/>
      <c r="E196" s="532"/>
      <c r="F196" s="533"/>
      <c r="G196" s="450"/>
      <c r="H196" s="450"/>
      <c r="I196" s="450"/>
      <c r="J196" s="269">
        <f t="shared" si="6"/>
        <v>0</v>
      </c>
      <c r="K196" s="270">
        <f t="shared" si="7"/>
        <v>0</v>
      </c>
      <c r="L196" s="542">
        <v>0</v>
      </c>
      <c r="M196" s="271">
        <f t="shared" si="8"/>
        <v>0</v>
      </c>
      <c r="N196" s="542">
        <v>0</v>
      </c>
      <c r="O196" s="260">
        <f t="shared" si="9"/>
        <v>0</v>
      </c>
      <c r="P196" s="548">
        <v>0</v>
      </c>
      <c r="Q196" s="271">
        <f t="shared" si="10"/>
        <v>0</v>
      </c>
      <c r="R196" s="548">
        <v>0</v>
      </c>
      <c r="S196" s="271">
        <f t="shared" si="11"/>
        <v>0</v>
      </c>
      <c r="T196" s="548">
        <v>0</v>
      </c>
      <c r="U196" s="271">
        <f t="shared" si="12"/>
        <v>0</v>
      </c>
      <c r="V196" s="548">
        <v>0</v>
      </c>
      <c r="W196" s="271">
        <f t="shared" si="13"/>
        <v>0</v>
      </c>
      <c r="X196" s="548">
        <v>0</v>
      </c>
      <c r="Y196" s="261">
        <f t="shared" si="14"/>
        <v>0</v>
      </c>
      <c r="Z196" s="192">
        <f t="shared" si="15"/>
        <v>0</v>
      </c>
      <c r="AA196" s="45" t="str">
        <f t="shared" si="16"/>
        <v>LA DISTRIBUCIÓN DEL TIEMPO TOTAL DEBE SER 100%</v>
      </c>
      <c r="AF196" s="46"/>
      <c r="AG196" s="46"/>
      <c r="AH196" s="46"/>
    </row>
    <row r="197" spans="1:34" s="45" customFormat="1" ht="12.75" customHeight="1" x14ac:dyDescent="0.2">
      <c r="A197" s="704"/>
      <c r="B197" s="706" t="s">
        <v>113</v>
      </c>
      <c r="C197" s="499"/>
      <c r="D197" s="516"/>
      <c r="E197" s="527"/>
      <c r="F197" s="528"/>
      <c r="G197" s="425"/>
      <c r="H197" s="425"/>
      <c r="I197" s="425"/>
      <c r="J197" s="253">
        <f t="shared" si="6"/>
        <v>0</v>
      </c>
      <c r="K197" s="272">
        <f t="shared" si="7"/>
        <v>0</v>
      </c>
      <c r="L197" s="540">
        <v>0</v>
      </c>
      <c r="M197" s="265">
        <f t="shared" si="8"/>
        <v>0</v>
      </c>
      <c r="N197" s="540">
        <v>0</v>
      </c>
      <c r="O197" s="265">
        <f t="shared" si="9"/>
        <v>0</v>
      </c>
      <c r="P197" s="546">
        <v>0</v>
      </c>
      <c r="Q197" s="265">
        <f t="shared" si="10"/>
        <v>0</v>
      </c>
      <c r="R197" s="546">
        <v>0</v>
      </c>
      <c r="S197" s="265">
        <f t="shared" si="11"/>
        <v>0</v>
      </c>
      <c r="T197" s="546">
        <v>0</v>
      </c>
      <c r="U197" s="265">
        <f t="shared" si="12"/>
        <v>0</v>
      </c>
      <c r="V197" s="546">
        <v>0</v>
      </c>
      <c r="W197" s="265">
        <f t="shared" si="13"/>
        <v>0</v>
      </c>
      <c r="X197" s="546">
        <v>0</v>
      </c>
      <c r="Y197" s="266">
        <f t="shared" si="14"/>
        <v>0</v>
      </c>
      <c r="Z197" s="192">
        <f t="shared" si="15"/>
        <v>0</v>
      </c>
      <c r="AA197" s="45" t="str">
        <f t="shared" si="16"/>
        <v>LA DISTRIBUCIÓN DEL TIEMPO TOTAL DEBE SER 100%</v>
      </c>
      <c r="AF197" s="46"/>
      <c r="AG197" s="46"/>
      <c r="AH197" s="46"/>
    </row>
    <row r="198" spans="1:34" s="45" customFormat="1" ht="12.75" customHeight="1" x14ac:dyDescent="0.2">
      <c r="A198" s="704"/>
      <c r="B198" s="706"/>
      <c r="C198" s="518"/>
      <c r="D198" s="519"/>
      <c r="E198" s="529"/>
      <c r="F198" s="530"/>
      <c r="G198" s="450"/>
      <c r="H198" s="450"/>
      <c r="I198" s="450"/>
      <c r="J198" s="257">
        <f t="shared" si="6"/>
        <v>0</v>
      </c>
      <c r="K198" s="254">
        <f t="shared" si="7"/>
        <v>0</v>
      </c>
      <c r="L198" s="541">
        <v>0</v>
      </c>
      <c r="M198" s="255">
        <f t="shared" si="8"/>
        <v>0</v>
      </c>
      <c r="N198" s="541">
        <v>0</v>
      </c>
      <c r="O198" s="255">
        <f t="shared" si="9"/>
        <v>0</v>
      </c>
      <c r="P198" s="547">
        <v>0</v>
      </c>
      <c r="Q198" s="255">
        <f t="shared" si="10"/>
        <v>0</v>
      </c>
      <c r="R198" s="547">
        <v>0</v>
      </c>
      <c r="S198" s="255">
        <f t="shared" si="11"/>
        <v>0</v>
      </c>
      <c r="T198" s="547">
        <v>0</v>
      </c>
      <c r="U198" s="255">
        <f t="shared" si="12"/>
        <v>0</v>
      </c>
      <c r="V198" s="547">
        <v>0</v>
      </c>
      <c r="W198" s="255">
        <f t="shared" si="13"/>
        <v>0</v>
      </c>
      <c r="X198" s="547">
        <v>0</v>
      </c>
      <c r="Y198" s="256">
        <f t="shared" si="14"/>
        <v>0</v>
      </c>
      <c r="Z198" s="192">
        <f t="shared" si="15"/>
        <v>0</v>
      </c>
      <c r="AA198" s="45" t="str">
        <f t="shared" si="16"/>
        <v>LA DISTRIBUCIÓN DEL TIEMPO TOTAL DEBE SER 100%</v>
      </c>
      <c r="AF198" s="46"/>
      <c r="AG198" s="46"/>
      <c r="AH198" s="46"/>
    </row>
    <row r="199" spans="1:34" s="45" customFormat="1" ht="12.75" customHeight="1" x14ac:dyDescent="0.2">
      <c r="A199" s="704"/>
      <c r="B199" s="706"/>
      <c r="C199" s="518"/>
      <c r="D199" s="519"/>
      <c r="E199" s="529"/>
      <c r="F199" s="530"/>
      <c r="G199" s="450"/>
      <c r="H199" s="450"/>
      <c r="I199" s="450"/>
      <c r="J199" s="257">
        <f t="shared" si="6"/>
        <v>0</v>
      </c>
      <c r="K199" s="254">
        <f t="shared" si="7"/>
        <v>0</v>
      </c>
      <c r="L199" s="541">
        <v>0</v>
      </c>
      <c r="M199" s="255">
        <f t="shared" si="8"/>
        <v>0</v>
      </c>
      <c r="N199" s="541">
        <v>0</v>
      </c>
      <c r="O199" s="255">
        <f t="shared" si="9"/>
        <v>0</v>
      </c>
      <c r="P199" s="547">
        <v>0</v>
      </c>
      <c r="Q199" s="255">
        <f t="shared" si="10"/>
        <v>0</v>
      </c>
      <c r="R199" s="547">
        <v>0</v>
      </c>
      <c r="S199" s="255">
        <f t="shared" si="11"/>
        <v>0</v>
      </c>
      <c r="T199" s="547">
        <v>0</v>
      </c>
      <c r="U199" s="255">
        <f t="shared" si="12"/>
        <v>0</v>
      </c>
      <c r="V199" s="547">
        <v>0</v>
      </c>
      <c r="W199" s="255">
        <f t="shared" si="13"/>
        <v>0</v>
      </c>
      <c r="X199" s="547">
        <v>0</v>
      </c>
      <c r="Y199" s="256">
        <f t="shared" si="14"/>
        <v>0</v>
      </c>
      <c r="Z199" s="192">
        <f t="shared" si="15"/>
        <v>0</v>
      </c>
      <c r="AA199" s="45" t="str">
        <f t="shared" si="16"/>
        <v>LA DISTRIBUCIÓN DEL TIEMPO TOTAL DEBE SER 100%</v>
      </c>
      <c r="AF199" s="46"/>
      <c r="AG199" s="46"/>
      <c r="AH199" s="46"/>
    </row>
    <row r="200" spans="1:34" s="45" customFormat="1" ht="12.75" customHeight="1" x14ac:dyDescent="0.2">
      <c r="A200" s="704"/>
      <c r="B200" s="706"/>
      <c r="C200" s="518"/>
      <c r="D200" s="519"/>
      <c r="E200" s="529"/>
      <c r="F200" s="530"/>
      <c r="G200" s="450"/>
      <c r="H200" s="450"/>
      <c r="I200" s="450"/>
      <c r="J200" s="257">
        <f t="shared" si="6"/>
        <v>0</v>
      </c>
      <c r="K200" s="254">
        <f t="shared" si="7"/>
        <v>0</v>
      </c>
      <c r="L200" s="541">
        <v>0</v>
      </c>
      <c r="M200" s="255">
        <f t="shared" si="8"/>
        <v>0</v>
      </c>
      <c r="N200" s="541">
        <v>0</v>
      </c>
      <c r="O200" s="255">
        <f t="shared" si="9"/>
        <v>0</v>
      </c>
      <c r="P200" s="547">
        <v>0</v>
      </c>
      <c r="Q200" s="255">
        <f t="shared" si="10"/>
        <v>0</v>
      </c>
      <c r="R200" s="547">
        <v>0</v>
      </c>
      <c r="S200" s="255">
        <f t="shared" si="11"/>
        <v>0</v>
      </c>
      <c r="T200" s="547">
        <v>0</v>
      </c>
      <c r="U200" s="255">
        <f t="shared" si="12"/>
        <v>0</v>
      </c>
      <c r="V200" s="547">
        <v>0</v>
      </c>
      <c r="W200" s="255">
        <f t="shared" si="13"/>
        <v>0</v>
      </c>
      <c r="X200" s="547">
        <v>0</v>
      </c>
      <c r="Y200" s="256">
        <f t="shared" si="14"/>
        <v>0</v>
      </c>
      <c r="Z200" s="192">
        <f t="shared" si="15"/>
        <v>0</v>
      </c>
      <c r="AA200" s="45" t="str">
        <f t="shared" si="16"/>
        <v>LA DISTRIBUCIÓN DEL TIEMPO TOTAL DEBE SER 100%</v>
      </c>
      <c r="AF200" s="46"/>
      <c r="AG200" s="46"/>
      <c r="AH200" s="46"/>
    </row>
    <row r="201" spans="1:34" s="45" customFormat="1" ht="12.75" customHeight="1" thickBot="1" x14ac:dyDescent="0.25">
      <c r="A201" s="704"/>
      <c r="B201" s="706"/>
      <c r="C201" s="510"/>
      <c r="D201" s="524"/>
      <c r="E201" s="534"/>
      <c r="F201" s="535"/>
      <c r="G201" s="435"/>
      <c r="H201" s="435"/>
      <c r="I201" s="436"/>
      <c r="J201" s="269">
        <f t="shared" si="6"/>
        <v>0</v>
      </c>
      <c r="K201" s="273">
        <f t="shared" si="7"/>
        <v>0</v>
      </c>
      <c r="L201" s="543">
        <v>0</v>
      </c>
      <c r="M201" s="274">
        <f t="shared" si="8"/>
        <v>0</v>
      </c>
      <c r="N201" s="543">
        <v>0</v>
      </c>
      <c r="O201" s="274">
        <f t="shared" si="9"/>
        <v>0</v>
      </c>
      <c r="P201" s="549">
        <v>0</v>
      </c>
      <c r="Q201" s="274">
        <f t="shared" si="10"/>
        <v>0</v>
      </c>
      <c r="R201" s="549">
        <v>0</v>
      </c>
      <c r="S201" s="274">
        <f t="shared" si="11"/>
        <v>0</v>
      </c>
      <c r="T201" s="549">
        <v>0</v>
      </c>
      <c r="U201" s="274">
        <f t="shared" si="12"/>
        <v>0</v>
      </c>
      <c r="V201" s="549">
        <v>0</v>
      </c>
      <c r="W201" s="274">
        <f t="shared" si="13"/>
        <v>0</v>
      </c>
      <c r="X201" s="549">
        <v>0</v>
      </c>
      <c r="Y201" s="275">
        <f t="shared" si="14"/>
        <v>0</v>
      </c>
      <c r="Z201" s="192">
        <f t="shared" si="15"/>
        <v>0</v>
      </c>
      <c r="AA201" s="45" t="str">
        <f t="shared" si="16"/>
        <v>LA DISTRIBUCIÓN DEL TIEMPO TOTAL DEBE SER 100%</v>
      </c>
      <c r="AF201" s="46"/>
      <c r="AG201" s="46"/>
      <c r="AH201" s="46"/>
    </row>
    <row r="202" spans="1:34" s="45" customFormat="1" ht="12.75" customHeight="1" x14ac:dyDescent="0.2">
      <c r="A202" s="536"/>
      <c r="B202" s="723" t="s">
        <v>159</v>
      </c>
      <c r="C202" s="608" t="s">
        <v>236</v>
      </c>
      <c r="D202" s="609" t="s">
        <v>237</v>
      </c>
      <c r="E202" s="610" t="s">
        <v>238</v>
      </c>
      <c r="F202" s="611" t="s">
        <v>158</v>
      </c>
      <c r="G202" s="602">
        <f>1106351*12</f>
        <v>13276212</v>
      </c>
      <c r="H202" s="602">
        <v>120000</v>
      </c>
      <c r="I202" s="602">
        <v>109000</v>
      </c>
      <c r="J202" s="276">
        <f>SUM(G202:I202)</f>
        <v>13505212</v>
      </c>
      <c r="K202" s="277">
        <f t="shared" si="7"/>
        <v>13910368.360000001</v>
      </c>
      <c r="L202" s="544">
        <v>0.1</v>
      </c>
      <c r="M202" s="278">
        <f t="shared" si="8"/>
        <v>1391036.8360000001</v>
      </c>
      <c r="N202" s="544">
        <v>0.05</v>
      </c>
      <c r="O202" s="278">
        <f t="shared" si="9"/>
        <v>695518.41800000006</v>
      </c>
      <c r="P202" s="550">
        <v>0.65</v>
      </c>
      <c r="Q202" s="278">
        <f t="shared" si="10"/>
        <v>9041739.4340000004</v>
      </c>
      <c r="R202" s="550">
        <v>0.1</v>
      </c>
      <c r="S202" s="278">
        <f t="shared" si="11"/>
        <v>1391036.8360000001</v>
      </c>
      <c r="T202" s="550">
        <v>0</v>
      </c>
      <c r="U202" s="278">
        <f t="shared" si="12"/>
        <v>0</v>
      </c>
      <c r="V202" s="550">
        <v>0</v>
      </c>
      <c r="W202" s="278">
        <f t="shared" si="13"/>
        <v>0</v>
      </c>
      <c r="X202" s="550">
        <v>0.1</v>
      </c>
      <c r="Y202" s="279">
        <f t="shared" si="14"/>
        <v>1391036.8360000001</v>
      </c>
      <c r="Z202" s="192">
        <f t="shared" si="15"/>
        <v>1</v>
      </c>
      <c r="AA202" s="45" t="str">
        <f t="shared" si="16"/>
        <v>OK</v>
      </c>
      <c r="AF202" s="46"/>
      <c r="AG202" s="46"/>
      <c r="AH202" s="46"/>
    </row>
    <row r="203" spans="1:34" s="45" customFormat="1" ht="12.75" customHeight="1" x14ac:dyDescent="0.2">
      <c r="A203" s="536"/>
      <c r="B203" s="724"/>
      <c r="C203" s="505"/>
      <c r="D203" s="531"/>
      <c r="E203" s="532"/>
      <c r="F203" s="533"/>
      <c r="G203" s="450"/>
      <c r="H203" s="450"/>
      <c r="I203" s="450"/>
      <c r="J203" s="258">
        <f>SUM(G203:I203)</f>
        <v>0</v>
      </c>
      <c r="K203" s="259">
        <f t="shared" si="7"/>
        <v>0</v>
      </c>
      <c r="L203" s="542">
        <v>0</v>
      </c>
      <c r="M203" s="260">
        <f t="shared" si="8"/>
        <v>0</v>
      </c>
      <c r="N203" s="542">
        <v>0</v>
      </c>
      <c r="O203" s="260">
        <f t="shared" si="9"/>
        <v>0</v>
      </c>
      <c r="P203" s="548">
        <v>0</v>
      </c>
      <c r="Q203" s="260">
        <f t="shared" si="10"/>
        <v>0</v>
      </c>
      <c r="R203" s="548">
        <v>0</v>
      </c>
      <c r="S203" s="260">
        <f t="shared" si="11"/>
        <v>0</v>
      </c>
      <c r="T203" s="548">
        <v>0</v>
      </c>
      <c r="U203" s="260">
        <f t="shared" si="12"/>
        <v>0</v>
      </c>
      <c r="V203" s="548">
        <v>0</v>
      </c>
      <c r="W203" s="260">
        <f t="shared" si="13"/>
        <v>0</v>
      </c>
      <c r="X203" s="548">
        <v>0</v>
      </c>
      <c r="Y203" s="261">
        <f t="shared" si="14"/>
        <v>0</v>
      </c>
      <c r="Z203" s="192">
        <f t="shared" si="15"/>
        <v>0</v>
      </c>
      <c r="AA203" s="45" t="str">
        <f t="shared" si="16"/>
        <v>LA DISTRIBUCIÓN DEL TIEMPO TOTAL DEBE SER 100%</v>
      </c>
      <c r="AF203" s="46"/>
      <c r="AG203" s="46"/>
      <c r="AH203" s="46"/>
    </row>
    <row r="204" spans="1:34" s="45" customFormat="1" ht="12.75" customHeight="1" x14ac:dyDescent="0.2">
      <c r="A204" s="536"/>
      <c r="B204" s="724"/>
      <c r="C204" s="505"/>
      <c r="D204" s="531"/>
      <c r="E204" s="532"/>
      <c r="F204" s="533"/>
      <c r="G204" s="450"/>
      <c r="H204" s="450"/>
      <c r="I204" s="450"/>
      <c r="J204" s="258">
        <f>SUM(G204:I204)</f>
        <v>0</v>
      </c>
      <c r="K204" s="259">
        <f t="shared" si="7"/>
        <v>0</v>
      </c>
      <c r="L204" s="542">
        <v>0</v>
      </c>
      <c r="M204" s="260">
        <f t="shared" si="8"/>
        <v>0</v>
      </c>
      <c r="N204" s="542">
        <v>0</v>
      </c>
      <c r="O204" s="260">
        <f t="shared" si="9"/>
        <v>0</v>
      </c>
      <c r="P204" s="548">
        <v>0</v>
      </c>
      <c r="Q204" s="260">
        <f t="shared" si="10"/>
        <v>0</v>
      </c>
      <c r="R204" s="548">
        <v>0</v>
      </c>
      <c r="S204" s="260">
        <f t="shared" si="11"/>
        <v>0</v>
      </c>
      <c r="T204" s="548">
        <v>0</v>
      </c>
      <c r="U204" s="260">
        <f t="shared" si="12"/>
        <v>0</v>
      </c>
      <c r="V204" s="548">
        <v>0</v>
      </c>
      <c r="W204" s="260">
        <f t="shared" si="13"/>
        <v>0</v>
      </c>
      <c r="X204" s="548">
        <v>0</v>
      </c>
      <c r="Y204" s="261">
        <f t="shared" si="14"/>
        <v>0</v>
      </c>
      <c r="Z204" s="192">
        <f t="shared" si="15"/>
        <v>0</v>
      </c>
      <c r="AA204" s="45" t="str">
        <f t="shared" si="16"/>
        <v>LA DISTRIBUCIÓN DEL TIEMPO TOTAL DEBE SER 100%</v>
      </c>
      <c r="AF204" s="46"/>
      <c r="AG204" s="46"/>
      <c r="AH204" s="46"/>
    </row>
    <row r="205" spans="1:34" s="45" customFormat="1" ht="12.75" customHeight="1" thickBot="1" x14ac:dyDescent="0.25">
      <c r="A205" s="536"/>
      <c r="B205" s="725"/>
      <c r="C205" s="505"/>
      <c r="D205" s="531"/>
      <c r="E205" s="532"/>
      <c r="F205" s="533"/>
      <c r="G205" s="435"/>
      <c r="H205" s="435"/>
      <c r="I205" s="435"/>
      <c r="J205" s="258">
        <f>SUM(G205:I205)</f>
        <v>0</v>
      </c>
      <c r="K205" s="259">
        <f t="shared" si="7"/>
        <v>0</v>
      </c>
      <c r="L205" s="542">
        <v>0</v>
      </c>
      <c r="M205" s="260">
        <f t="shared" si="8"/>
        <v>0</v>
      </c>
      <c r="N205" s="542">
        <v>0</v>
      </c>
      <c r="O205" s="260">
        <f t="shared" si="9"/>
        <v>0</v>
      </c>
      <c r="P205" s="548">
        <v>0</v>
      </c>
      <c r="Q205" s="260">
        <f t="shared" si="10"/>
        <v>0</v>
      </c>
      <c r="R205" s="548">
        <v>0</v>
      </c>
      <c r="S205" s="260">
        <f t="shared" si="11"/>
        <v>0</v>
      </c>
      <c r="T205" s="548">
        <v>0</v>
      </c>
      <c r="U205" s="260">
        <f t="shared" si="12"/>
        <v>0</v>
      </c>
      <c r="V205" s="548">
        <v>0</v>
      </c>
      <c r="W205" s="260">
        <f t="shared" si="13"/>
        <v>0</v>
      </c>
      <c r="X205" s="548">
        <v>0</v>
      </c>
      <c r="Y205" s="261">
        <f t="shared" si="14"/>
        <v>0</v>
      </c>
      <c r="Z205" s="192">
        <f t="shared" si="15"/>
        <v>0</v>
      </c>
      <c r="AA205" s="45" t="str">
        <f t="shared" si="16"/>
        <v>LA DISTRIBUCIÓN DEL TIEMPO TOTAL DEBE SER 100%</v>
      </c>
      <c r="AF205" s="46"/>
      <c r="AG205" s="46"/>
      <c r="AH205" s="46"/>
    </row>
    <row r="206" spans="1:34" s="45" customFormat="1" ht="12.75" customHeight="1" x14ac:dyDescent="0.2">
      <c r="A206" s="726" t="s">
        <v>160</v>
      </c>
      <c r="B206" s="729" t="s">
        <v>161</v>
      </c>
      <c r="C206" s="499"/>
      <c r="D206" s="516"/>
      <c r="E206" s="527"/>
      <c r="F206" s="528"/>
      <c r="G206" s="425"/>
      <c r="H206" s="425"/>
      <c r="I206" s="425"/>
      <c r="J206" s="262">
        <f t="shared" si="6"/>
        <v>0</v>
      </c>
      <c r="K206" s="263">
        <f t="shared" si="7"/>
        <v>0</v>
      </c>
      <c r="L206" s="540">
        <v>0</v>
      </c>
      <c r="M206" s="280">
        <f t="shared" si="8"/>
        <v>0</v>
      </c>
      <c r="N206" s="540">
        <v>0</v>
      </c>
      <c r="O206" s="280">
        <f t="shared" si="9"/>
        <v>0</v>
      </c>
      <c r="P206" s="540">
        <v>0</v>
      </c>
      <c r="Q206" s="280">
        <f t="shared" si="10"/>
        <v>0</v>
      </c>
      <c r="R206" s="540">
        <v>0</v>
      </c>
      <c r="S206" s="280">
        <f t="shared" si="11"/>
        <v>0</v>
      </c>
      <c r="T206" s="540">
        <v>0</v>
      </c>
      <c r="U206" s="280">
        <f t="shared" si="12"/>
        <v>0</v>
      </c>
      <c r="V206" s="540">
        <v>0</v>
      </c>
      <c r="W206" s="280">
        <f t="shared" si="13"/>
        <v>0</v>
      </c>
      <c r="X206" s="540">
        <v>0</v>
      </c>
      <c r="Y206" s="266">
        <f t="shared" si="14"/>
        <v>0</v>
      </c>
      <c r="Z206" s="192">
        <f t="shared" si="15"/>
        <v>0</v>
      </c>
      <c r="AA206" s="45" t="str">
        <f t="shared" si="16"/>
        <v>LA DISTRIBUCIÓN DEL TIEMPO TOTAL DEBE SER 100%</v>
      </c>
      <c r="AF206" s="46"/>
      <c r="AG206" s="46"/>
      <c r="AH206" s="46"/>
    </row>
    <row r="207" spans="1:34" s="45" customFormat="1" ht="12.75" customHeight="1" x14ac:dyDescent="0.2">
      <c r="A207" s="727"/>
      <c r="B207" s="724"/>
      <c r="C207" s="505"/>
      <c r="D207" s="531"/>
      <c r="E207" s="532"/>
      <c r="F207" s="533"/>
      <c r="G207" s="450"/>
      <c r="H207" s="450"/>
      <c r="I207" s="450"/>
      <c r="J207" s="258">
        <f t="shared" si="6"/>
        <v>0</v>
      </c>
      <c r="K207" s="281">
        <f t="shared" si="7"/>
        <v>0</v>
      </c>
      <c r="L207" s="542">
        <v>0</v>
      </c>
      <c r="M207" s="282">
        <f t="shared" si="8"/>
        <v>0</v>
      </c>
      <c r="N207" s="542">
        <v>0</v>
      </c>
      <c r="O207" s="282">
        <f t="shared" si="9"/>
        <v>0</v>
      </c>
      <c r="P207" s="542">
        <v>0</v>
      </c>
      <c r="Q207" s="282">
        <f t="shared" si="10"/>
        <v>0</v>
      </c>
      <c r="R207" s="542">
        <v>0</v>
      </c>
      <c r="S207" s="282">
        <f t="shared" si="11"/>
        <v>0</v>
      </c>
      <c r="T207" s="542">
        <v>0</v>
      </c>
      <c r="U207" s="282">
        <f t="shared" si="12"/>
        <v>0</v>
      </c>
      <c r="V207" s="542">
        <v>0</v>
      </c>
      <c r="W207" s="282">
        <f t="shared" si="13"/>
        <v>0</v>
      </c>
      <c r="X207" s="542">
        <v>0</v>
      </c>
      <c r="Y207" s="261">
        <f t="shared" si="14"/>
        <v>0</v>
      </c>
      <c r="Z207" s="192">
        <f t="shared" si="15"/>
        <v>0</v>
      </c>
      <c r="AA207" s="45" t="str">
        <f t="shared" si="16"/>
        <v>LA DISTRIBUCIÓN DEL TIEMPO TOTAL DEBE SER 100%</v>
      </c>
      <c r="AF207" s="46"/>
      <c r="AG207" s="46"/>
      <c r="AH207" s="46"/>
    </row>
    <row r="208" spans="1:34" s="45" customFormat="1" ht="12.75" customHeight="1" x14ac:dyDescent="0.2">
      <c r="A208" s="727"/>
      <c r="B208" s="724"/>
      <c r="C208" s="505"/>
      <c r="D208" s="531"/>
      <c r="E208" s="532"/>
      <c r="F208" s="533"/>
      <c r="G208" s="450"/>
      <c r="H208" s="450"/>
      <c r="I208" s="450"/>
      <c r="J208" s="258">
        <f t="shared" si="6"/>
        <v>0</v>
      </c>
      <c r="K208" s="281">
        <f t="shared" si="7"/>
        <v>0</v>
      </c>
      <c r="L208" s="542">
        <v>0</v>
      </c>
      <c r="M208" s="282">
        <f t="shared" si="8"/>
        <v>0</v>
      </c>
      <c r="N208" s="542">
        <v>0</v>
      </c>
      <c r="O208" s="282">
        <f t="shared" si="9"/>
        <v>0</v>
      </c>
      <c r="P208" s="542">
        <v>0</v>
      </c>
      <c r="Q208" s="282">
        <f t="shared" si="10"/>
        <v>0</v>
      </c>
      <c r="R208" s="542">
        <v>0</v>
      </c>
      <c r="S208" s="282">
        <f t="shared" si="11"/>
        <v>0</v>
      </c>
      <c r="T208" s="542">
        <v>0</v>
      </c>
      <c r="U208" s="282">
        <f t="shared" si="12"/>
        <v>0</v>
      </c>
      <c r="V208" s="542">
        <v>0</v>
      </c>
      <c r="W208" s="282">
        <f t="shared" si="13"/>
        <v>0</v>
      </c>
      <c r="X208" s="542">
        <v>0</v>
      </c>
      <c r="Y208" s="261">
        <f t="shared" si="14"/>
        <v>0</v>
      </c>
      <c r="Z208" s="192">
        <f t="shared" si="15"/>
        <v>0</v>
      </c>
      <c r="AA208" s="45" t="str">
        <f t="shared" si="16"/>
        <v>LA DISTRIBUCIÓN DEL TIEMPO TOTAL DEBE SER 100%</v>
      </c>
      <c r="AF208" s="46"/>
      <c r="AG208" s="46"/>
      <c r="AH208" s="46"/>
    </row>
    <row r="209" spans="1:34" s="45" customFormat="1" ht="12.75" customHeight="1" thickBot="1" x14ac:dyDescent="0.25">
      <c r="A209" s="727"/>
      <c r="B209" s="730"/>
      <c r="C209" s="510"/>
      <c r="D209" s="524"/>
      <c r="E209" s="534"/>
      <c r="F209" s="535"/>
      <c r="G209" s="435"/>
      <c r="H209" s="435"/>
      <c r="I209" s="435"/>
      <c r="J209" s="269">
        <f t="shared" si="6"/>
        <v>0</v>
      </c>
      <c r="K209" s="270">
        <f t="shared" si="7"/>
        <v>0</v>
      </c>
      <c r="L209" s="543">
        <v>0</v>
      </c>
      <c r="M209" s="283">
        <f t="shared" si="8"/>
        <v>0</v>
      </c>
      <c r="N209" s="543">
        <v>0</v>
      </c>
      <c r="O209" s="283">
        <f t="shared" si="9"/>
        <v>0</v>
      </c>
      <c r="P209" s="543">
        <v>0</v>
      </c>
      <c r="Q209" s="283">
        <f t="shared" si="10"/>
        <v>0</v>
      </c>
      <c r="R209" s="543">
        <v>0</v>
      </c>
      <c r="S209" s="283">
        <f t="shared" si="11"/>
        <v>0</v>
      </c>
      <c r="T209" s="543">
        <v>0</v>
      </c>
      <c r="U209" s="283">
        <f t="shared" si="12"/>
        <v>0</v>
      </c>
      <c r="V209" s="543">
        <v>0</v>
      </c>
      <c r="W209" s="283">
        <f t="shared" si="13"/>
        <v>0</v>
      </c>
      <c r="X209" s="543">
        <v>0</v>
      </c>
      <c r="Y209" s="275">
        <f t="shared" si="14"/>
        <v>0</v>
      </c>
      <c r="Z209" s="192">
        <f t="shared" si="15"/>
        <v>0</v>
      </c>
      <c r="AA209" s="45" t="str">
        <f t="shared" si="16"/>
        <v>LA DISTRIBUCIÓN DEL TIEMPO TOTAL DEBE SER 100%</v>
      </c>
      <c r="AF209" s="46"/>
      <c r="AG209" s="46"/>
      <c r="AH209" s="46"/>
    </row>
    <row r="210" spans="1:34" s="45" customFormat="1" ht="12.75" customHeight="1" x14ac:dyDescent="0.2">
      <c r="A210" s="727"/>
      <c r="B210" s="723" t="s">
        <v>162</v>
      </c>
      <c r="C210" s="513"/>
      <c r="D210" s="537"/>
      <c r="E210" s="538"/>
      <c r="F210" s="539"/>
      <c r="G210" s="425"/>
      <c r="H210" s="425"/>
      <c r="I210" s="425"/>
      <c r="J210" s="253">
        <f t="shared" si="6"/>
        <v>0</v>
      </c>
      <c r="K210" s="272">
        <f t="shared" si="7"/>
        <v>0</v>
      </c>
      <c r="L210" s="545">
        <v>0</v>
      </c>
      <c r="M210" s="284">
        <f t="shared" si="8"/>
        <v>0</v>
      </c>
      <c r="N210" s="545">
        <v>0</v>
      </c>
      <c r="O210" s="284">
        <f t="shared" si="9"/>
        <v>0</v>
      </c>
      <c r="P210" s="545">
        <v>0</v>
      </c>
      <c r="Q210" s="284">
        <f t="shared" si="10"/>
        <v>0</v>
      </c>
      <c r="R210" s="545">
        <v>0</v>
      </c>
      <c r="S210" s="284">
        <f t="shared" si="11"/>
        <v>0</v>
      </c>
      <c r="T210" s="545">
        <v>0</v>
      </c>
      <c r="U210" s="284">
        <f t="shared" si="12"/>
        <v>0</v>
      </c>
      <c r="V210" s="545">
        <v>0</v>
      </c>
      <c r="W210" s="284">
        <f t="shared" si="13"/>
        <v>0</v>
      </c>
      <c r="X210" s="545">
        <v>0</v>
      </c>
      <c r="Y210" s="285">
        <f t="shared" si="14"/>
        <v>0</v>
      </c>
      <c r="Z210" s="192">
        <f t="shared" si="15"/>
        <v>0</v>
      </c>
      <c r="AA210" s="45" t="str">
        <f t="shared" si="16"/>
        <v>LA DISTRIBUCIÓN DEL TIEMPO TOTAL DEBE SER 100%</v>
      </c>
      <c r="AF210" s="46"/>
      <c r="AG210" s="46"/>
      <c r="AH210" s="46"/>
    </row>
    <row r="211" spans="1:34" s="45" customFormat="1" ht="12.75" customHeight="1" x14ac:dyDescent="0.2">
      <c r="A211" s="727"/>
      <c r="B211" s="724"/>
      <c r="C211" s="513"/>
      <c r="D211" s="537"/>
      <c r="E211" s="538"/>
      <c r="F211" s="539"/>
      <c r="G211" s="450"/>
      <c r="H211" s="450"/>
      <c r="I211" s="450"/>
      <c r="J211" s="257">
        <f t="shared" si="6"/>
        <v>0</v>
      </c>
      <c r="K211" s="254">
        <f t="shared" si="7"/>
        <v>0</v>
      </c>
      <c r="L211" s="541">
        <v>0</v>
      </c>
      <c r="M211" s="286">
        <f t="shared" si="8"/>
        <v>0</v>
      </c>
      <c r="N211" s="541">
        <v>0</v>
      </c>
      <c r="O211" s="286">
        <f t="shared" si="9"/>
        <v>0</v>
      </c>
      <c r="P211" s="541">
        <v>0</v>
      </c>
      <c r="Q211" s="286">
        <f t="shared" si="10"/>
        <v>0</v>
      </c>
      <c r="R211" s="541">
        <v>0</v>
      </c>
      <c r="S211" s="286">
        <f t="shared" si="11"/>
        <v>0</v>
      </c>
      <c r="T211" s="541">
        <v>0</v>
      </c>
      <c r="U211" s="286">
        <f t="shared" si="12"/>
        <v>0</v>
      </c>
      <c r="V211" s="541">
        <v>0</v>
      </c>
      <c r="W211" s="286">
        <f t="shared" si="13"/>
        <v>0</v>
      </c>
      <c r="X211" s="541">
        <v>0</v>
      </c>
      <c r="Y211" s="256">
        <f t="shared" si="14"/>
        <v>0</v>
      </c>
      <c r="Z211" s="192">
        <f t="shared" si="15"/>
        <v>0</v>
      </c>
      <c r="AA211" s="45" t="str">
        <f t="shared" si="16"/>
        <v>LA DISTRIBUCIÓN DEL TIEMPO TOTAL DEBE SER 100%</v>
      </c>
      <c r="AF211" s="46"/>
      <c r="AG211" s="46"/>
      <c r="AH211" s="46"/>
    </row>
    <row r="212" spans="1:34" s="45" customFormat="1" ht="12.75" customHeight="1" x14ac:dyDescent="0.2">
      <c r="A212" s="727"/>
      <c r="B212" s="724"/>
      <c r="C212" s="513"/>
      <c r="D212" s="537"/>
      <c r="E212" s="538"/>
      <c r="F212" s="539"/>
      <c r="G212" s="450"/>
      <c r="H212" s="450"/>
      <c r="I212" s="450"/>
      <c r="J212" s="257">
        <f t="shared" si="6"/>
        <v>0</v>
      </c>
      <c r="K212" s="254">
        <f t="shared" si="7"/>
        <v>0</v>
      </c>
      <c r="L212" s="541">
        <v>0</v>
      </c>
      <c r="M212" s="286">
        <f t="shared" si="8"/>
        <v>0</v>
      </c>
      <c r="N212" s="541">
        <v>0</v>
      </c>
      <c r="O212" s="286">
        <f t="shared" si="9"/>
        <v>0</v>
      </c>
      <c r="P212" s="541">
        <v>0</v>
      </c>
      <c r="Q212" s="286">
        <f t="shared" si="10"/>
        <v>0</v>
      </c>
      <c r="R212" s="541">
        <v>0</v>
      </c>
      <c r="S212" s="286">
        <f t="shared" si="11"/>
        <v>0</v>
      </c>
      <c r="T212" s="541">
        <v>0</v>
      </c>
      <c r="U212" s="286">
        <f t="shared" si="12"/>
        <v>0</v>
      </c>
      <c r="V212" s="541">
        <v>0</v>
      </c>
      <c r="W212" s="286">
        <f t="shared" si="13"/>
        <v>0</v>
      </c>
      <c r="X212" s="541">
        <v>0</v>
      </c>
      <c r="Y212" s="256">
        <f t="shared" si="14"/>
        <v>0</v>
      </c>
      <c r="Z212" s="192">
        <f t="shared" si="15"/>
        <v>0</v>
      </c>
      <c r="AA212" s="45" t="str">
        <f t="shared" si="16"/>
        <v>LA DISTRIBUCIÓN DEL TIEMPO TOTAL DEBE SER 100%</v>
      </c>
      <c r="AF212" s="46"/>
      <c r="AG212" s="46"/>
      <c r="AH212" s="46"/>
    </row>
    <row r="213" spans="1:34" s="45" customFormat="1" ht="12.75" customHeight="1" x14ac:dyDescent="0.2">
      <c r="A213" s="727"/>
      <c r="B213" s="724"/>
      <c r="C213" s="518"/>
      <c r="D213" s="519"/>
      <c r="E213" s="529"/>
      <c r="F213" s="530"/>
      <c r="G213" s="450"/>
      <c r="H213" s="450"/>
      <c r="I213" s="450"/>
      <c r="J213" s="257">
        <f t="shared" si="6"/>
        <v>0</v>
      </c>
      <c r="K213" s="254">
        <f t="shared" si="7"/>
        <v>0</v>
      </c>
      <c r="L213" s="541">
        <v>0</v>
      </c>
      <c r="M213" s="286">
        <f t="shared" si="8"/>
        <v>0</v>
      </c>
      <c r="N213" s="541">
        <v>0</v>
      </c>
      <c r="O213" s="286">
        <f t="shared" si="9"/>
        <v>0</v>
      </c>
      <c r="P213" s="541">
        <v>0</v>
      </c>
      <c r="Q213" s="286">
        <f t="shared" si="10"/>
        <v>0</v>
      </c>
      <c r="R213" s="541">
        <v>0</v>
      </c>
      <c r="S213" s="286">
        <f t="shared" si="11"/>
        <v>0</v>
      </c>
      <c r="T213" s="541">
        <v>0</v>
      </c>
      <c r="U213" s="286">
        <f t="shared" si="12"/>
        <v>0</v>
      </c>
      <c r="V213" s="541">
        <v>0</v>
      </c>
      <c r="W213" s="286">
        <f t="shared" si="13"/>
        <v>0</v>
      </c>
      <c r="X213" s="541">
        <v>0</v>
      </c>
      <c r="Y213" s="256">
        <f t="shared" si="14"/>
        <v>0</v>
      </c>
      <c r="Z213" s="192">
        <f t="shared" si="15"/>
        <v>0</v>
      </c>
      <c r="AA213" s="45" t="str">
        <f t="shared" si="16"/>
        <v>LA DISTRIBUCIÓN DEL TIEMPO TOTAL DEBE SER 100%</v>
      </c>
      <c r="AF213" s="46"/>
      <c r="AG213" s="46"/>
      <c r="AH213" s="46"/>
    </row>
    <row r="214" spans="1:34" s="45" customFormat="1" ht="12.75" customHeight="1" thickBot="1" x14ac:dyDescent="0.25">
      <c r="A214" s="728"/>
      <c r="B214" s="731"/>
      <c r="C214" s="510"/>
      <c r="D214" s="524"/>
      <c r="E214" s="534"/>
      <c r="F214" s="535"/>
      <c r="G214" s="435"/>
      <c r="H214" s="435"/>
      <c r="I214" s="436"/>
      <c r="J214" s="269">
        <f t="shared" si="6"/>
        <v>0</v>
      </c>
      <c r="K214" s="270">
        <f t="shared" si="7"/>
        <v>0</v>
      </c>
      <c r="L214" s="543">
        <v>0</v>
      </c>
      <c r="M214" s="282">
        <f t="shared" si="8"/>
        <v>0</v>
      </c>
      <c r="N214" s="543">
        <v>0</v>
      </c>
      <c r="O214" s="282">
        <f t="shared" si="9"/>
        <v>0</v>
      </c>
      <c r="P214" s="543">
        <v>0</v>
      </c>
      <c r="Q214" s="282">
        <f t="shared" si="10"/>
        <v>0</v>
      </c>
      <c r="R214" s="543">
        <v>0</v>
      </c>
      <c r="S214" s="282">
        <f t="shared" si="11"/>
        <v>0</v>
      </c>
      <c r="T214" s="543">
        <v>0</v>
      </c>
      <c r="U214" s="282">
        <f t="shared" si="12"/>
        <v>0</v>
      </c>
      <c r="V214" s="543">
        <v>0</v>
      </c>
      <c r="W214" s="282">
        <f t="shared" si="13"/>
        <v>0</v>
      </c>
      <c r="X214" s="543">
        <v>0</v>
      </c>
      <c r="Y214" s="261">
        <f t="shared" si="14"/>
        <v>0</v>
      </c>
      <c r="Z214" s="192">
        <f t="shared" si="15"/>
        <v>0</v>
      </c>
      <c r="AA214" s="45" t="str">
        <f t="shared" si="16"/>
        <v>LA DISTRIBUCIÓN DEL TIEMPO TOTAL DEBE SER 100%</v>
      </c>
      <c r="AF214" s="46"/>
      <c r="AG214" s="46"/>
      <c r="AH214" s="46"/>
    </row>
    <row r="215" spans="1:34" ht="15.75" x14ac:dyDescent="0.2">
      <c r="C215" s="32"/>
      <c r="D215" s="32"/>
      <c r="E215" s="47"/>
      <c r="F215" s="47"/>
      <c r="G215" s="47"/>
      <c r="H215" s="47"/>
      <c r="I215" s="47"/>
      <c r="K215" s="326">
        <f>SUM(K177:K214)</f>
        <v>60534686.200000003</v>
      </c>
      <c r="L215" s="46"/>
      <c r="M215" s="287">
        <f>SUM(M177:M214)</f>
        <v>6053468.620000001</v>
      </c>
      <c r="N215" s="42"/>
      <c r="O215" s="287">
        <f>SUM(O177:O214)</f>
        <v>3026734.3100000005</v>
      </c>
      <c r="P215" s="42"/>
      <c r="Q215" s="287">
        <f>SUM(Q177:Q214)</f>
        <v>39347546.030000001</v>
      </c>
      <c r="R215" s="51"/>
      <c r="S215" s="287">
        <f>SUM(S177:S214)</f>
        <v>6053468.620000001</v>
      </c>
      <c r="T215" s="42"/>
      <c r="U215" s="287">
        <f>SUM(U177:U214)</f>
        <v>0</v>
      </c>
      <c r="V215" s="42"/>
      <c r="W215" s="287">
        <f>SUM(W177:W214)</f>
        <v>0</v>
      </c>
      <c r="X215" s="42"/>
      <c r="Y215" s="287">
        <f>SUM(Y177:Y214)</f>
        <v>6053468.620000001</v>
      </c>
      <c r="AA215" s="45"/>
      <c r="AF215" s="48"/>
    </row>
    <row r="216" spans="1:34" x14ac:dyDescent="0.2">
      <c r="K216" s="327">
        <v>1</v>
      </c>
      <c r="L216" s="49"/>
      <c r="M216" s="1">
        <f>IFERROR(M215/$K$215,0)</f>
        <v>0.1</v>
      </c>
      <c r="N216" s="49"/>
      <c r="O216" s="1">
        <f>IFERROR(O215/$K$215,0)</f>
        <v>0.05</v>
      </c>
      <c r="P216" s="49"/>
      <c r="Q216" s="1">
        <f>IFERROR(Q215/$K$215,0)</f>
        <v>0.65</v>
      </c>
      <c r="R216" s="49"/>
      <c r="S216" s="1">
        <f>IFERROR(S215/$K$215,0)</f>
        <v>0.1</v>
      </c>
      <c r="T216" s="49"/>
      <c r="U216" s="1">
        <f>IFERROR(U215/$K$215,0)</f>
        <v>0</v>
      </c>
      <c r="V216" s="49"/>
      <c r="W216" s="1">
        <f>IFERROR(W215/$K$215,0)</f>
        <v>0</v>
      </c>
      <c r="X216" s="49"/>
      <c r="Y216" s="1">
        <f>IFERROR(Y215/$K$215,0)</f>
        <v>0.1</v>
      </c>
      <c r="AA216" s="45"/>
    </row>
  </sheetData>
  <sheetProtection password="C5C1" sheet="1" objects="1" scenarios="1"/>
  <mergeCells count="63">
    <mergeCell ref="B202:B205"/>
    <mergeCell ref="A206:A214"/>
    <mergeCell ref="B206:B209"/>
    <mergeCell ref="B210:B214"/>
    <mergeCell ref="A171:E171"/>
    <mergeCell ref="X175:Y175"/>
    <mergeCell ref="A177:A201"/>
    <mergeCell ref="B177:B186"/>
    <mergeCell ref="B187:B196"/>
    <mergeCell ref="B197:B201"/>
    <mergeCell ref="K175:K176"/>
    <mergeCell ref="L175:M175"/>
    <mergeCell ref="N175:O175"/>
    <mergeCell ref="P175:Q175"/>
    <mergeCell ref="R175:S175"/>
    <mergeCell ref="T175:U175"/>
    <mergeCell ref="A175:B176"/>
    <mergeCell ref="C175:C176"/>
    <mergeCell ref="D175:D176"/>
    <mergeCell ref="E175:E176"/>
    <mergeCell ref="F175:F176"/>
    <mergeCell ref="G175:J175"/>
    <mergeCell ref="L174:W174"/>
    <mergeCell ref="B118:B132"/>
    <mergeCell ref="L118:L132"/>
    <mergeCell ref="B133:B147"/>
    <mergeCell ref="L133:L147"/>
    <mergeCell ref="B148:B162"/>
    <mergeCell ref="L148:L162"/>
    <mergeCell ref="V175:W175"/>
    <mergeCell ref="B86:B100"/>
    <mergeCell ref="L86:L100"/>
    <mergeCell ref="B103:B117"/>
    <mergeCell ref="L103:L117"/>
    <mergeCell ref="B101:B102"/>
    <mergeCell ref="C101:C102"/>
    <mergeCell ref="D101:D102"/>
    <mergeCell ref="E101:E102"/>
    <mergeCell ref="F101:F102"/>
    <mergeCell ref="G101:J101"/>
    <mergeCell ref="K101:K102"/>
    <mergeCell ref="L101:L102"/>
    <mergeCell ref="L41:L55"/>
    <mergeCell ref="B56:B70"/>
    <mergeCell ref="L56:L70"/>
    <mergeCell ref="B71:B85"/>
    <mergeCell ref="L71:L85"/>
    <mergeCell ref="T102:W102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5"/>
    <mergeCell ref="L11:L25"/>
    <mergeCell ref="F9:F10"/>
    <mergeCell ref="B26:B40"/>
    <mergeCell ref="L26:L40"/>
    <mergeCell ref="B41:B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24"/>
  <sheetViews>
    <sheetView showGridLines="0" topLeftCell="C46" zoomScale="80" zoomScaleNormal="80" workbookViewId="0">
      <selection activeCell="I68" sqref="I68:L68"/>
    </sheetView>
  </sheetViews>
  <sheetFormatPr baseColWidth="10" defaultColWidth="11.42578125" defaultRowHeight="12.75" x14ac:dyDescent="0.2"/>
  <cols>
    <col min="1" max="1" width="30.28515625" style="11" customWidth="1"/>
    <col min="2" max="2" width="21.140625" style="5" customWidth="1"/>
    <col min="3" max="3" width="57.42578125" style="5" bestFit="1" customWidth="1"/>
    <col min="4" max="4" width="17" style="5" customWidth="1"/>
    <col min="5" max="5" width="14.28515625" style="5" customWidth="1"/>
    <col min="6" max="6" width="14.42578125" style="30" customWidth="1"/>
    <col min="7" max="7" width="14.28515625" style="7" customWidth="1"/>
    <col min="8" max="8" width="16.5703125" style="7" customWidth="1"/>
    <col min="9" max="9" width="11.42578125" style="5"/>
    <col min="10" max="10" width="31.5703125" style="5" bestFit="1" customWidth="1"/>
    <col min="11" max="11" width="59.42578125" style="5" customWidth="1"/>
    <col min="12" max="12" width="14.42578125" style="5" customWidth="1"/>
    <col min="13" max="15" width="11.42578125" style="5"/>
    <col min="16" max="16" width="20.28515625" style="5" customWidth="1"/>
    <col min="17" max="16384" width="11.42578125" style="5"/>
  </cols>
  <sheetData>
    <row r="1" spans="1:12" x14ac:dyDescent="0.2">
      <c r="C1" s="63"/>
      <c r="D1" s="63" t="s">
        <v>180</v>
      </c>
      <c r="E1" s="63"/>
      <c r="F1" s="63"/>
      <c r="G1" s="63"/>
      <c r="H1" s="63"/>
    </row>
    <row r="2" spans="1:12" x14ac:dyDescent="0.2">
      <c r="C2" s="63"/>
      <c r="D2" s="63" t="s">
        <v>138</v>
      </c>
      <c r="E2" s="63"/>
      <c r="F2" s="63"/>
      <c r="G2" s="63"/>
      <c r="H2" s="63"/>
      <c r="K2" s="63"/>
    </row>
    <row r="3" spans="1:12" x14ac:dyDescent="0.2">
      <c r="C3" s="63"/>
      <c r="E3" s="63"/>
      <c r="F3" s="63"/>
      <c r="G3" s="63"/>
      <c r="H3" s="63"/>
      <c r="K3" s="63"/>
    </row>
    <row r="4" spans="1:12" ht="19.5" customHeight="1" x14ac:dyDescent="0.2">
      <c r="C4" s="363" t="s">
        <v>0</v>
      </c>
      <c r="D4" s="732" t="str">
        <f>+'A) Reajuste Tarifas y Ocupación'!E5</f>
        <v>(DEPTO./DELEG.)</v>
      </c>
      <c r="E4" s="733"/>
      <c r="F4" s="63"/>
      <c r="G4" s="63"/>
      <c r="H4" s="63"/>
      <c r="K4" s="63"/>
    </row>
    <row r="5" spans="1:12" x14ac:dyDescent="0.2">
      <c r="B5" s="63"/>
      <c r="C5" s="364"/>
      <c r="D5" s="63"/>
      <c r="E5" s="63"/>
      <c r="F5" s="63"/>
      <c r="G5" s="63"/>
      <c r="H5" s="63"/>
      <c r="K5" s="63"/>
    </row>
    <row r="6" spans="1:12" x14ac:dyDescent="0.2">
      <c r="B6" s="63"/>
      <c r="C6" s="364"/>
      <c r="D6" s="63"/>
      <c r="E6" s="63"/>
      <c r="F6" s="63"/>
      <c r="G6" s="63"/>
      <c r="H6" s="63"/>
      <c r="K6" s="63"/>
    </row>
    <row r="7" spans="1:12" x14ac:dyDescent="0.2">
      <c r="C7" s="7"/>
      <c r="K7" s="63"/>
    </row>
    <row r="8" spans="1:12" ht="15.75" x14ac:dyDescent="0.2">
      <c r="A8" s="637" t="s">
        <v>174</v>
      </c>
      <c r="B8" s="637"/>
      <c r="C8" s="637"/>
      <c r="D8" s="364"/>
      <c r="G8" s="5"/>
      <c r="K8" s="2"/>
    </row>
    <row r="9" spans="1:12" x14ac:dyDescent="0.2">
      <c r="K9" s="63"/>
    </row>
    <row r="10" spans="1:12" ht="12.75" customHeight="1" x14ac:dyDescent="0.2">
      <c r="A10" s="756" t="s">
        <v>148</v>
      </c>
      <c r="B10" s="758" t="s">
        <v>86</v>
      </c>
      <c r="C10" s="760" t="s">
        <v>87</v>
      </c>
      <c r="D10" s="762" t="s">
        <v>88</v>
      </c>
      <c r="E10" s="751" t="s">
        <v>89</v>
      </c>
      <c r="F10" s="752"/>
      <c r="G10" s="753"/>
      <c r="H10" s="754" t="s">
        <v>82</v>
      </c>
      <c r="I10" s="744" t="s">
        <v>85</v>
      </c>
      <c r="J10" s="745"/>
      <c r="K10" s="745"/>
      <c r="L10" s="746"/>
    </row>
    <row r="11" spans="1:12" ht="25.5" x14ac:dyDescent="0.2">
      <c r="A11" s="757"/>
      <c r="B11" s="759"/>
      <c r="C11" s="761"/>
      <c r="D11" s="763"/>
      <c r="E11" s="52" t="s">
        <v>73</v>
      </c>
      <c r="F11" s="53" t="s">
        <v>74</v>
      </c>
      <c r="G11" s="54" t="s">
        <v>7</v>
      </c>
      <c r="H11" s="755"/>
      <c r="I11" s="747"/>
      <c r="J11" s="748"/>
      <c r="K11" s="748"/>
      <c r="L11" s="749"/>
    </row>
    <row r="12" spans="1:12" ht="15.75" customHeight="1" x14ac:dyDescent="0.2">
      <c r="A12" s="768" t="str">
        <f>+'A) Reajuste Tarifas y Ocupación'!A12</f>
        <v>Jardín Infantil Pequeños Colonos</v>
      </c>
      <c r="B12" s="86"/>
      <c r="C12" s="56" t="s">
        <v>12</v>
      </c>
      <c r="D12" s="57">
        <f>SUM(D13,D18)</f>
        <v>44686585.399999999</v>
      </c>
      <c r="E12" s="58"/>
      <c r="F12" s="58"/>
      <c r="G12" s="355">
        <f>SUM(G13,G18)</f>
        <v>0</v>
      </c>
      <c r="H12" s="59">
        <f>SUM(H13,H18)</f>
        <v>44686585.399999999</v>
      </c>
      <c r="I12" s="734"/>
      <c r="J12" s="735"/>
      <c r="K12" s="735"/>
      <c r="L12" s="736"/>
    </row>
    <row r="13" spans="1:12" x14ac:dyDescent="0.2">
      <c r="A13" s="769"/>
      <c r="B13" s="87"/>
      <c r="C13" s="60" t="s">
        <v>13</v>
      </c>
      <c r="D13" s="90">
        <f>SUM(D14:D17)</f>
        <v>42491379.399999999</v>
      </c>
      <c r="E13" s="91"/>
      <c r="F13" s="91"/>
      <c r="G13" s="356">
        <f>SUM(G14:G17)</f>
        <v>0</v>
      </c>
      <c r="H13" s="61">
        <f>SUM(H14:H17)</f>
        <v>42491379.399999999</v>
      </c>
      <c r="I13" s="734"/>
      <c r="J13" s="735"/>
      <c r="K13" s="735"/>
      <c r="L13" s="736"/>
    </row>
    <row r="14" spans="1:12" ht="13.5" thickBot="1" x14ac:dyDescent="0.25">
      <c r="A14" s="769"/>
      <c r="B14" s="88">
        <v>53103040100000</v>
      </c>
      <c r="C14" s="89" t="s">
        <v>119</v>
      </c>
      <c r="D14" s="76">
        <f>+'C) Remuneraciones'!L11</f>
        <v>40481863.399999999</v>
      </c>
      <c r="E14" s="134">
        <v>0</v>
      </c>
      <c r="F14" s="135">
        <v>0</v>
      </c>
      <c r="G14" s="132">
        <f>E14*F14</f>
        <v>0</v>
      </c>
      <c r="H14" s="133">
        <f>D14+G14</f>
        <v>40481863.399999999</v>
      </c>
      <c r="I14" s="734"/>
      <c r="J14" s="735"/>
      <c r="K14" s="735"/>
      <c r="L14" s="736"/>
    </row>
    <row r="15" spans="1:12" x14ac:dyDescent="0.2">
      <c r="A15" s="769"/>
      <c r="B15" s="88">
        <v>53103050000000</v>
      </c>
      <c r="C15" s="89" t="s">
        <v>14</v>
      </c>
      <c r="D15" s="551">
        <v>0</v>
      </c>
      <c r="E15" s="552">
        <v>0</v>
      </c>
      <c r="F15" s="553">
        <v>0</v>
      </c>
      <c r="G15" s="132">
        <f>E15*F15</f>
        <v>0</v>
      </c>
      <c r="H15" s="133">
        <f>D15+G15</f>
        <v>0</v>
      </c>
      <c r="I15" s="734"/>
      <c r="J15" s="735"/>
      <c r="K15" s="735"/>
      <c r="L15" s="736"/>
    </row>
    <row r="16" spans="1:12" x14ac:dyDescent="0.2">
      <c r="A16" s="769"/>
      <c r="B16" s="88">
        <v>53103060000000</v>
      </c>
      <c r="C16" s="89" t="s">
        <v>15</v>
      </c>
      <c r="D16" s="554">
        <v>0</v>
      </c>
      <c r="E16" s="555">
        <v>0</v>
      </c>
      <c r="F16" s="556">
        <v>0</v>
      </c>
      <c r="G16" s="132">
        <f>E16*F16</f>
        <v>0</v>
      </c>
      <c r="H16" s="133">
        <f>D16+G16</f>
        <v>0</v>
      </c>
      <c r="I16" s="734"/>
      <c r="J16" s="735"/>
      <c r="K16" s="735"/>
      <c r="L16" s="736"/>
    </row>
    <row r="17" spans="1:12" ht="13.5" thickBot="1" x14ac:dyDescent="0.25">
      <c r="A17" s="769"/>
      <c r="B17" s="88">
        <v>53103080010000</v>
      </c>
      <c r="C17" s="89" t="s">
        <v>16</v>
      </c>
      <c r="D17" s="557">
        <f>1969035+40481</f>
        <v>2009516</v>
      </c>
      <c r="E17" s="558">
        <v>0</v>
      </c>
      <c r="F17" s="559">
        <v>0</v>
      </c>
      <c r="G17" s="132">
        <f>E17*F17</f>
        <v>0</v>
      </c>
      <c r="H17" s="133">
        <f>D17+G17</f>
        <v>2009516</v>
      </c>
      <c r="I17" s="750" t="s">
        <v>248</v>
      </c>
      <c r="J17" s="735"/>
      <c r="K17" s="735"/>
      <c r="L17" s="736"/>
    </row>
    <row r="18" spans="1:12" ht="13.5" thickBot="1" x14ac:dyDescent="0.25">
      <c r="A18" s="769"/>
      <c r="B18" s="87"/>
      <c r="C18" s="60" t="s">
        <v>17</v>
      </c>
      <c r="D18" s="90">
        <f>SUM(D19:D37)</f>
        <v>2195206</v>
      </c>
      <c r="E18" s="92"/>
      <c r="F18" s="92"/>
      <c r="G18" s="61">
        <f>SUM(G19:G37)</f>
        <v>0</v>
      </c>
      <c r="H18" s="61">
        <f>SUM(H19:H37)</f>
        <v>2195206</v>
      </c>
      <c r="I18" s="734"/>
      <c r="J18" s="735"/>
      <c r="K18" s="735"/>
      <c r="L18" s="736"/>
    </row>
    <row r="19" spans="1:12" x14ac:dyDescent="0.2">
      <c r="A19" s="769"/>
      <c r="B19" s="88">
        <v>53201010100000</v>
      </c>
      <c r="C19" s="89" t="s">
        <v>18</v>
      </c>
      <c r="D19" s="560">
        <v>232256</v>
      </c>
      <c r="E19" s="552">
        <v>0</v>
      </c>
      <c r="F19" s="553">
        <v>0</v>
      </c>
      <c r="G19" s="132">
        <f t="shared" ref="G19:G37" si="0">E19*F19</f>
        <v>0</v>
      </c>
      <c r="H19" s="133">
        <f t="shared" ref="H19:H37" si="1">D19+G19</f>
        <v>232256</v>
      </c>
      <c r="I19" s="750" t="s">
        <v>243</v>
      </c>
      <c r="J19" s="735"/>
      <c r="K19" s="735"/>
      <c r="L19" s="736"/>
    </row>
    <row r="20" spans="1:12" x14ac:dyDescent="0.2">
      <c r="A20" s="769"/>
      <c r="B20" s="88">
        <v>53202010100000</v>
      </c>
      <c r="C20" s="89" t="s">
        <v>19</v>
      </c>
      <c r="D20" s="554">
        <v>0</v>
      </c>
      <c r="E20" s="555">
        <v>0</v>
      </c>
      <c r="F20" s="556">
        <v>0</v>
      </c>
      <c r="G20" s="132">
        <f t="shared" si="0"/>
        <v>0</v>
      </c>
      <c r="H20" s="133">
        <f t="shared" si="1"/>
        <v>0</v>
      </c>
      <c r="I20" s="734"/>
      <c r="J20" s="735"/>
      <c r="K20" s="735"/>
      <c r="L20" s="736"/>
    </row>
    <row r="21" spans="1:12" x14ac:dyDescent="0.2">
      <c r="A21" s="769"/>
      <c r="B21" s="88">
        <v>53203010100000</v>
      </c>
      <c r="C21" s="89" t="s">
        <v>20</v>
      </c>
      <c r="D21" s="554">
        <v>0</v>
      </c>
      <c r="E21" s="555">
        <v>0</v>
      </c>
      <c r="F21" s="556">
        <v>0</v>
      </c>
      <c r="G21" s="132">
        <f t="shared" si="0"/>
        <v>0</v>
      </c>
      <c r="H21" s="133">
        <f t="shared" si="1"/>
        <v>0</v>
      </c>
      <c r="I21" s="734"/>
      <c r="J21" s="735"/>
      <c r="K21" s="735"/>
      <c r="L21" s="736"/>
    </row>
    <row r="22" spans="1:12" x14ac:dyDescent="0.2">
      <c r="A22" s="769"/>
      <c r="B22" s="88">
        <v>53203030000000</v>
      </c>
      <c r="C22" s="89" t="s">
        <v>21</v>
      </c>
      <c r="D22" s="554">
        <v>107280</v>
      </c>
      <c r="E22" s="555">
        <v>0</v>
      </c>
      <c r="F22" s="556">
        <v>0</v>
      </c>
      <c r="G22" s="132">
        <f t="shared" si="0"/>
        <v>0</v>
      </c>
      <c r="H22" s="133">
        <f t="shared" si="1"/>
        <v>107280</v>
      </c>
      <c r="I22" s="750" t="s">
        <v>243</v>
      </c>
      <c r="J22" s="735"/>
      <c r="K22" s="735"/>
      <c r="L22" s="736"/>
    </row>
    <row r="23" spans="1:12" x14ac:dyDescent="0.2">
      <c r="A23" s="769"/>
      <c r="B23" s="88">
        <v>53204030000000</v>
      </c>
      <c r="C23" s="89" t="s">
        <v>22</v>
      </c>
      <c r="D23" s="554">
        <v>0</v>
      </c>
      <c r="E23" s="555">
        <v>0</v>
      </c>
      <c r="F23" s="556">
        <v>0</v>
      </c>
      <c r="G23" s="132">
        <f t="shared" si="0"/>
        <v>0</v>
      </c>
      <c r="H23" s="133">
        <f t="shared" si="1"/>
        <v>0</v>
      </c>
      <c r="I23" s="734"/>
      <c r="J23" s="735"/>
      <c r="K23" s="735"/>
      <c r="L23" s="736"/>
    </row>
    <row r="24" spans="1:12" x14ac:dyDescent="0.2">
      <c r="A24" s="769"/>
      <c r="B24" s="88">
        <v>53204100100001</v>
      </c>
      <c r="C24" s="89" t="s">
        <v>23</v>
      </c>
      <c r="D24" s="554">
        <v>78396</v>
      </c>
      <c r="E24" s="555">
        <v>0</v>
      </c>
      <c r="F24" s="556">
        <v>0</v>
      </c>
      <c r="G24" s="132">
        <f t="shared" si="0"/>
        <v>0</v>
      </c>
      <c r="H24" s="133">
        <f t="shared" si="1"/>
        <v>78396</v>
      </c>
      <c r="I24" s="750" t="s">
        <v>243</v>
      </c>
      <c r="J24" s="735"/>
      <c r="K24" s="735"/>
      <c r="L24" s="736"/>
    </row>
    <row r="25" spans="1:12" x14ac:dyDescent="0.2">
      <c r="A25" s="769"/>
      <c r="B25" s="88">
        <v>53204130100000</v>
      </c>
      <c r="C25" s="89" t="s">
        <v>24</v>
      </c>
      <c r="D25" s="554">
        <v>0</v>
      </c>
      <c r="E25" s="555">
        <v>0</v>
      </c>
      <c r="F25" s="556">
        <v>0</v>
      </c>
      <c r="G25" s="132">
        <f t="shared" si="0"/>
        <v>0</v>
      </c>
      <c r="H25" s="133">
        <f t="shared" si="1"/>
        <v>0</v>
      </c>
      <c r="I25" s="734"/>
      <c r="J25" s="735"/>
      <c r="K25" s="735"/>
      <c r="L25" s="736"/>
    </row>
    <row r="26" spans="1:12" x14ac:dyDescent="0.2">
      <c r="A26" s="769"/>
      <c r="B26" s="88">
        <v>53205010100000</v>
      </c>
      <c r="C26" s="89" t="s">
        <v>25</v>
      </c>
      <c r="D26" s="554">
        <v>556555</v>
      </c>
      <c r="E26" s="555">
        <v>0</v>
      </c>
      <c r="F26" s="556">
        <v>0</v>
      </c>
      <c r="G26" s="132">
        <f t="shared" si="0"/>
        <v>0</v>
      </c>
      <c r="H26" s="133">
        <f t="shared" si="1"/>
        <v>556555</v>
      </c>
      <c r="I26" s="750" t="s">
        <v>243</v>
      </c>
      <c r="J26" s="735"/>
      <c r="K26" s="735"/>
      <c r="L26" s="736"/>
    </row>
    <row r="27" spans="1:12" x14ac:dyDescent="0.2">
      <c r="A27" s="769"/>
      <c r="B27" s="88">
        <v>53205020100000</v>
      </c>
      <c r="C27" s="89" t="s">
        <v>26</v>
      </c>
      <c r="D27" s="554">
        <v>287719</v>
      </c>
      <c r="E27" s="555">
        <v>0</v>
      </c>
      <c r="F27" s="556">
        <v>0</v>
      </c>
      <c r="G27" s="132">
        <f t="shared" si="0"/>
        <v>0</v>
      </c>
      <c r="H27" s="133">
        <f t="shared" si="1"/>
        <v>287719</v>
      </c>
      <c r="I27" s="750" t="s">
        <v>243</v>
      </c>
      <c r="J27" s="735"/>
      <c r="K27" s="735"/>
      <c r="L27" s="736"/>
    </row>
    <row r="28" spans="1:12" x14ac:dyDescent="0.2">
      <c r="A28" s="769"/>
      <c r="B28" s="88">
        <v>53205030100000</v>
      </c>
      <c r="C28" s="89" t="s">
        <v>27</v>
      </c>
      <c r="D28" s="554">
        <v>0</v>
      </c>
      <c r="E28" s="555">
        <v>0</v>
      </c>
      <c r="F28" s="556">
        <v>0</v>
      </c>
      <c r="G28" s="132">
        <f t="shared" si="0"/>
        <v>0</v>
      </c>
      <c r="H28" s="133">
        <f t="shared" si="1"/>
        <v>0</v>
      </c>
      <c r="I28" s="734"/>
      <c r="J28" s="735"/>
      <c r="K28" s="735"/>
      <c r="L28" s="736"/>
    </row>
    <row r="29" spans="1:12" x14ac:dyDescent="0.2">
      <c r="A29" s="769"/>
      <c r="B29" s="88">
        <v>53205050100000</v>
      </c>
      <c r="C29" s="89" t="s">
        <v>28</v>
      </c>
      <c r="D29" s="554">
        <v>0</v>
      </c>
      <c r="E29" s="555">
        <v>0</v>
      </c>
      <c r="F29" s="556">
        <v>0</v>
      </c>
      <c r="G29" s="132">
        <f t="shared" si="0"/>
        <v>0</v>
      </c>
      <c r="H29" s="133">
        <f t="shared" si="1"/>
        <v>0</v>
      </c>
      <c r="I29" s="734"/>
      <c r="J29" s="735"/>
      <c r="K29" s="735"/>
      <c r="L29" s="736"/>
    </row>
    <row r="30" spans="1:12" x14ac:dyDescent="0.2">
      <c r="A30" s="769"/>
      <c r="B30" s="88">
        <v>53205060100000</v>
      </c>
      <c r="C30" s="89" t="s">
        <v>29</v>
      </c>
      <c r="D30" s="554">
        <v>0</v>
      </c>
      <c r="E30" s="555">
        <v>0</v>
      </c>
      <c r="F30" s="556">
        <v>0</v>
      </c>
      <c r="G30" s="132">
        <f t="shared" si="0"/>
        <v>0</v>
      </c>
      <c r="H30" s="133">
        <f t="shared" si="1"/>
        <v>0</v>
      </c>
      <c r="I30" s="734"/>
      <c r="J30" s="735"/>
      <c r="K30" s="735"/>
      <c r="L30" s="736"/>
    </row>
    <row r="31" spans="1:12" x14ac:dyDescent="0.2">
      <c r="A31" s="769"/>
      <c r="B31" s="88">
        <v>53205070100000</v>
      </c>
      <c r="C31" s="89" t="s">
        <v>30</v>
      </c>
      <c r="D31" s="554">
        <v>618000</v>
      </c>
      <c r="E31" s="555">
        <v>0</v>
      </c>
      <c r="F31" s="556">
        <v>0</v>
      </c>
      <c r="G31" s="132">
        <f t="shared" si="0"/>
        <v>0</v>
      </c>
      <c r="H31" s="133">
        <f t="shared" si="1"/>
        <v>618000</v>
      </c>
      <c r="I31" s="750" t="s">
        <v>242</v>
      </c>
      <c r="J31" s="735"/>
      <c r="K31" s="735"/>
      <c r="L31" s="736"/>
    </row>
    <row r="32" spans="1:12" x14ac:dyDescent="0.2">
      <c r="A32" s="769"/>
      <c r="B32" s="88">
        <v>53208010100000</v>
      </c>
      <c r="C32" s="89" t="s">
        <v>31</v>
      </c>
      <c r="D32" s="554">
        <v>0</v>
      </c>
      <c r="E32" s="555">
        <v>0</v>
      </c>
      <c r="F32" s="556">
        <v>0</v>
      </c>
      <c r="G32" s="132">
        <f t="shared" si="0"/>
        <v>0</v>
      </c>
      <c r="H32" s="133">
        <f t="shared" si="1"/>
        <v>0</v>
      </c>
      <c r="I32" s="734"/>
      <c r="J32" s="735"/>
      <c r="K32" s="735"/>
      <c r="L32" s="736"/>
    </row>
    <row r="33" spans="1:12" x14ac:dyDescent="0.2">
      <c r="A33" s="769"/>
      <c r="B33" s="88">
        <v>53208070100001</v>
      </c>
      <c r="C33" s="89" t="s">
        <v>32</v>
      </c>
      <c r="D33" s="554">
        <v>265000</v>
      </c>
      <c r="E33" s="555">
        <v>0</v>
      </c>
      <c r="F33" s="556">
        <v>0</v>
      </c>
      <c r="G33" s="132">
        <f t="shared" si="0"/>
        <v>0</v>
      </c>
      <c r="H33" s="133">
        <f t="shared" si="1"/>
        <v>265000</v>
      </c>
      <c r="I33" s="750" t="s">
        <v>247</v>
      </c>
      <c r="J33" s="735"/>
      <c r="K33" s="735"/>
      <c r="L33" s="736"/>
    </row>
    <row r="34" spans="1:12" x14ac:dyDescent="0.2">
      <c r="A34" s="769"/>
      <c r="B34" s="88">
        <v>53208100100001</v>
      </c>
      <c r="C34" s="89" t="s">
        <v>187</v>
      </c>
      <c r="D34" s="554">
        <v>0</v>
      </c>
      <c r="E34" s="555">
        <v>0</v>
      </c>
      <c r="F34" s="556">
        <v>0</v>
      </c>
      <c r="G34" s="132">
        <f t="shared" si="0"/>
        <v>0</v>
      </c>
      <c r="H34" s="133">
        <f t="shared" si="1"/>
        <v>0</v>
      </c>
      <c r="I34" s="734"/>
      <c r="J34" s="735"/>
      <c r="K34" s="735"/>
      <c r="L34" s="736"/>
    </row>
    <row r="35" spans="1:12" x14ac:dyDescent="0.2">
      <c r="A35" s="769"/>
      <c r="B35" s="88">
        <v>53211030000000</v>
      </c>
      <c r="C35" s="89" t="s">
        <v>33</v>
      </c>
      <c r="D35" s="554">
        <v>0</v>
      </c>
      <c r="E35" s="555">
        <v>0</v>
      </c>
      <c r="F35" s="556">
        <v>0</v>
      </c>
      <c r="G35" s="132">
        <f t="shared" si="0"/>
        <v>0</v>
      </c>
      <c r="H35" s="133">
        <f t="shared" si="1"/>
        <v>0</v>
      </c>
      <c r="I35" s="734"/>
      <c r="J35" s="735"/>
      <c r="K35" s="735"/>
      <c r="L35" s="736"/>
    </row>
    <row r="36" spans="1:12" x14ac:dyDescent="0.2">
      <c r="A36" s="769"/>
      <c r="B36" s="88">
        <v>53212020100000</v>
      </c>
      <c r="C36" s="89" t="s">
        <v>122</v>
      </c>
      <c r="D36" s="554">
        <v>50000</v>
      </c>
      <c r="E36" s="555">
        <v>0</v>
      </c>
      <c r="F36" s="556">
        <v>0</v>
      </c>
      <c r="G36" s="132">
        <f t="shared" si="0"/>
        <v>0</v>
      </c>
      <c r="H36" s="133">
        <f t="shared" si="1"/>
        <v>50000</v>
      </c>
      <c r="I36" s="750" t="s">
        <v>245</v>
      </c>
      <c r="J36" s="735"/>
      <c r="K36" s="735"/>
      <c r="L36" s="736"/>
    </row>
    <row r="37" spans="1:12" ht="13.5" thickBot="1" x14ac:dyDescent="0.25">
      <c r="A37" s="769"/>
      <c r="B37" s="88">
        <v>53214020000000</v>
      </c>
      <c r="C37" s="89" t="s">
        <v>34</v>
      </c>
      <c r="D37" s="561">
        <v>0</v>
      </c>
      <c r="E37" s="558">
        <v>0</v>
      </c>
      <c r="F37" s="559">
        <v>0</v>
      </c>
      <c r="G37" s="132">
        <f t="shared" si="0"/>
        <v>0</v>
      </c>
      <c r="H37" s="133">
        <f t="shared" si="1"/>
        <v>0</v>
      </c>
      <c r="I37" s="734"/>
      <c r="J37" s="735"/>
      <c r="K37" s="735"/>
      <c r="L37" s="736"/>
    </row>
    <row r="38" spans="1:12" ht="15.75" customHeight="1" x14ac:dyDescent="0.2">
      <c r="A38" s="769"/>
      <c r="B38" s="86"/>
      <c r="C38" s="56" t="s">
        <v>35</v>
      </c>
      <c r="D38" s="93">
        <f>SUM(D39,D44,D47,D58,D68,D76)</f>
        <v>2576452</v>
      </c>
      <c r="E38" s="94"/>
      <c r="F38" s="94"/>
      <c r="G38" s="57">
        <f>SUM(G39,G44,G47,G58,G68,G76)</f>
        <v>230400</v>
      </c>
      <c r="H38" s="57">
        <f>SUM(H39,H44,H47,H58,H68,H76)</f>
        <v>2806852</v>
      </c>
      <c r="I38" s="734"/>
      <c r="J38" s="735"/>
      <c r="K38" s="735"/>
      <c r="L38" s="736"/>
    </row>
    <row r="39" spans="1:12" ht="13.5" thickBot="1" x14ac:dyDescent="0.25">
      <c r="A39" s="769"/>
      <c r="B39" s="87"/>
      <c r="C39" s="60" t="s">
        <v>36</v>
      </c>
      <c r="D39" s="61">
        <f>SUM(D40:D43)</f>
        <v>371402</v>
      </c>
      <c r="E39" s="55"/>
      <c r="F39" s="55"/>
      <c r="G39" s="62">
        <f>SUM(G40:G43)</f>
        <v>0</v>
      </c>
      <c r="H39" s="62">
        <f>SUM(H40:H43)</f>
        <v>371402</v>
      </c>
      <c r="I39" s="734"/>
      <c r="J39" s="735"/>
      <c r="K39" s="735"/>
      <c r="L39" s="736"/>
    </row>
    <row r="40" spans="1:12" x14ac:dyDescent="0.2">
      <c r="A40" s="769"/>
      <c r="B40" s="88">
        <v>53202020100000</v>
      </c>
      <c r="C40" s="89" t="s">
        <v>45</v>
      </c>
      <c r="D40" s="560">
        <v>120000</v>
      </c>
      <c r="E40" s="552">
        <v>0</v>
      </c>
      <c r="F40" s="553">
        <v>0</v>
      </c>
      <c r="G40" s="132">
        <f>E40*F40</f>
        <v>0</v>
      </c>
      <c r="H40" s="133">
        <f t="shared" ref="H40:H77" si="2">D40+G40</f>
        <v>120000</v>
      </c>
      <c r="I40" s="750" t="s">
        <v>241</v>
      </c>
      <c r="J40" s="735"/>
      <c r="K40" s="735"/>
      <c r="L40" s="736"/>
    </row>
    <row r="41" spans="1:12" x14ac:dyDescent="0.2">
      <c r="A41" s="769"/>
      <c r="B41" s="88">
        <v>53202030000000</v>
      </c>
      <c r="C41" s="89" t="s">
        <v>46</v>
      </c>
      <c r="D41" s="554">
        <v>0</v>
      </c>
      <c r="E41" s="555">
        <v>0</v>
      </c>
      <c r="F41" s="556">
        <v>0</v>
      </c>
      <c r="G41" s="132">
        <f t="shared" ref="G41:G77" si="3">E41*F41</f>
        <v>0</v>
      </c>
      <c r="H41" s="133">
        <f t="shared" si="2"/>
        <v>0</v>
      </c>
      <c r="I41" s="734"/>
      <c r="J41" s="735"/>
      <c r="K41" s="735"/>
      <c r="L41" s="736"/>
    </row>
    <row r="42" spans="1:12" x14ac:dyDescent="0.2">
      <c r="A42" s="769"/>
      <c r="B42" s="88">
        <v>53211020000000</v>
      </c>
      <c r="C42" s="89" t="s">
        <v>47</v>
      </c>
      <c r="D42" s="554">
        <v>0</v>
      </c>
      <c r="E42" s="555">
        <v>0</v>
      </c>
      <c r="F42" s="556">
        <v>0</v>
      </c>
      <c r="G42" s="132">
        <f t="shared" si="3"/>
        <v>0</v>
      </c>
      <c r="H42" s="133">
        <f t="shared" si="2"/>
        <v>0</v>
      </c>
      <c r="I42" s="734"/>
      <c r="J42" s="735"/>
      <c r="K42" s="735"/>
      <c r="L42" s="736"/>
    </row>
    <row r="43" spans="1:12" ht="13.5" thickBot="1" x14ac:dyDescent="0.25">
      <c r="A43" s="769"/>
      <c r="B43" s="88">
        <v>53101004030000</v>
      </c>
      <c r="C43" s="89" t="s">
        <v>44</v>
      </c>
      <c r="D43" s="561">
        <v>251402</v>
      </c>
      <c r="E43" s="558">
        <v>0</v>
      </c>
      <c r="F43" s="559">
        <v>0</v>
      </c>
      <c r="G43" s="132">
        <f t="shared" si="3"/>
        <v>0</v>
      </c>
      <c r="H43" s="133">
        <f t="shared" si="2"/>
        <v>251402</v>
      </c>
      <c r="I43" s="750" t="s">
        <v>240</v>
      </c>
      <c r="J43" s="735"/>
      <c r="K43" s="735"/>
      <c r="L43" s="736"/>
    </row>
    <row r="44" spans="1:12" ht="13.5" thickBot="1" x14ac:dyDescent="0.25">
      <c r="A44" s="769"/>
      <c r="B44" s="87"/>
      <c r="C44" s="60" t="s">
        <v>48</v>
      </c>
      <c r="D44" s="90">
        <f>SUM(D45:D46)</f>
        <v>0</v>
      </c>
      <c r="E44" s="92"/>
      <c r="F44" s="92"/>
      <c r="G44" s="62">
        <f>SUM(G45:G46)</f>
        <v>0</v>
      </c>
      <c r="H44" s="62">
        <f>SUM(H45:H46)</f>
        <v>0</v>
      </c>
      <c r="I44" s="734"/>
      <c r="J44" s="735"/>
      <c r="K44" s="735"/>
      <c r="L44" s="736"/>
    </row>
    <row r="45" spans="1:12" x14ac:dyDescent="0.2">
      <c r="A45" s="769"/>
      <c r="B45" s="88">
        <v>53205080000000</v>
      </c>
      <c r="C45" s="89" t="s">
        <v>49</v>
      </c>
      <c r="D45" s="560">
        <v>0</v>
      </c>
      <c r="E45" s="552">
        <v>0</v>
      </c>
      <c r="F45" s="553">
        <v>0</v>
      </c>
      <c r="G45" s="132">
        <f t="shared" si="3"/>
        <v>0</v>
      </c>
      <c r="H45" s="133">
        <f t="shared" si="2"/>
        <v>0</v>
      </c>
      <c r="I45" s="734"/>
      <c r="J45" s="735"/>
      <c r="K45" s="735"/>
      <c r="L45" s="736"/>
    </row>
    <row r="46" spans="1:12" ht="13.5" thickBot="1" x14ac:dyDescent="0.25">
      <c r="A46" s="769"/>
      <c r="B46" s="88">
        <v>53205990000000</v>
      </c>
      <c r="C46" s="89" t="s">
        <v>50</v>
      </c>
      <c r="D46" s="561">
        <v>0</v>
      </c>
      <c r="E46" s="558">
        <v>0</v>
      </c>
      <c r="F46" s="559">
        <v>0</v>
      </c>
      <c r="G46" s="132">
        <f t="shared" si="3"/>
        <v>0</v>
      </c>
      <c r="H46" s="133">
        <f t="shared" si="2"/>
        <v>0</v>
      </c>
      <c r="I46" s="734"/>
      <c r="J46" s="735"/>
      <c r="K46" s="735"/>
      <c r="L46" s="736"/>
    </row>
    <row r="47" spans="1:12" ht="13.5" thickBot="1" x14ac:dyDescent="0.25">
      <c r="A47" s="769"/>
      <c r="B47" s="87"/>
      <c r="C47" s="60" t="s">
        <v>51</v>
      </c>
      <c r="D47" s="90">
        <f>SUM(D48:D57)</f>
        <v>1066487</v>
      </c>
      <c r="E47" s="92"/>
      <c r="F47" s="92"/>
      <c r="G47" s="61">
        <f>SUM(G48:G57)</f>
        <v>0</v>
      </c>
      <c r="H47" s="61">
        <f>SUM(H48:H57)</f>
        <v>1066487</v>
      </c>
      <c r="I47" s="734"/>
      <c r="J47" s="735"/>
      <c r="K47" s="735"/>
      <c r="L47" s="736"/>
    </row>
    <row r="48" spans="1:12" x14ac:dyDescent="0.2">
      <c r="A48" s="769"/>
      <c r="B48" s="88">
        <v>53203010200000</v>
      </c>
      <c r="C48" s="89" t="s">
        <v>52</v>
      </c>
      <c r="D48" s="560">
        <v>0</v>
      </c>
      <c r="E48" s="562">
        <v>0</v>
      </c>
      <c r="F48" s="553">
        <v>0</v>
      </c>
      <c r="G48" s="132">
        <f t="shared" si="3"/>
        <v>0</v>
      </c>
      <c r="H48" s="133">
        <f t="shared" si="2"/>
        <v>0</v>
      </c>
      <c r="I48" s="734"/>
      <c r="J48" s="735"/>
      <c r="K48" s="735"/>
      <c r="L48" s="736"/>
    </row>
    <row r="49" spans="1:12" x14ac:dyDescent="0.2">
      <c r="A49" s="769"/>
      <c r="B49" s="88">
        <v>53204010000000</v>
      </c>
      <c r="C49" s="89" t="s">
        <v>53</v>
      </c>
      <c r="D49" s="554">
        <f>263623+205144</f>
        <v>468767</v>
      </c>
      <c r="E49" s="563">
        <v>0</v>
      </c>
      <c r="F49" s="556">
        <v>0</v>
      </c>
      <c r="G49" s="132">
        <f t="shared" si="3"/>
        <v>0</v>
      </c>
      <c r="H49" s="133">
        <f t="shared" si="2"/>
        <v>468767</v>
      </c>
      <c r="I49" s="750" t="s">
        <v>244</v>
      </c>
      <c r="J49" s="735"/>
      <c r="K49" s="735"/>
      <c r="L49" s="736"/>
    </row>
    <row r="50" spans="1:12" x14ac:dyDescent="0.2">
      <c r="A50" s="769"/>
      <c r="B50" s="88">
        <v>53204040200000</v>
      </c>
      <c r="C50" s="89" t="s">
        <v>54</v>
      </c>
      <c r="D50" s="554">
        <v>15000</v>
      </c>
      <c r="E50" s="563">
        <v>0</v>
      </c>
      <c r="F50" s="556">
        <v>0</v>
      </c>
      <c r="G50" s="132">
        <f t="shared" si="3"/>
        <v>0</v>
      </c>
      <c r="H50" s="133">
        <f t="shared" si="2"/>
        <v>15000</v>
      </c>
      <c r="I50" s="734"/>
      <c r="J50" s="735"/>
      <c r="K50" s="735"/>
      <c r="L50" s="736"/>
    </row>
    <row r="51" spans="1:12" x14ac:dyDescent="0.2">
      <c r="A51" s="769"/>
      <c r="B51" s="88">
        <v>53204060000000</v>
      </c>
      <c r="C51" s="89" t="s">
        <v>55</v>
      </c>
      <c r="D51" s="554">
        <v>35173</v>
      </c>
      <c r="E51" s="563">
        <v>0</v>
      </c>
      <c r="F51" s="556">
        <v>0</v>
      </c>
      <c r="G51" s="132">
        <f t="shared" si="3"/>
        <v>0</v>
      </c>
      <c r="H51" s="133">
        <f t="shared" si="2"/>
        <v>35173</v>
      </c>
      <c r="I51" s="750" t="s">
        <v>243</v>
      </c>
      <c r="J51" s="735"/>
      <c r="K51" s="735"/>
      <c r="L51" s="736"/>
    </row>
    <row r="52" spans="1:12" x14ac:dyDescent="0.2">
      <c r="A52" s="769"/>
      <c r="B52" s="88">
        <v>53204070000000</v>
      </c>
      <c r="C52" s="89" t="s">
        <v>56</v>
      </c>
      <c r="D52" s="554">
        <v>532547</v>
      </c>
      <c r="E52" s="563">
        <v>0</v>
      </c>
      <c r="F52" s="556">
        <v>0</v>
      </c>
      <c r="G52" s="132">
        <f t="shared" si="3"/>
        <v>0</v>
      </c>
      <c r="H52" s="133">
        <f t="shared" si="2"/>
        <v>532547</v>
      </c>
      <c r="I52" s="750" t="s">
        <v>243</v>
      </c>
      <c r="J52" s="735"/>
      <c r="K52" s="735"/>
      <c r="L52" s="736"/>
    </row>
    <row r="53" spans="1:12" x14ac:dyDescent="0.2">
      <c r="A53" s="769"/>
      <c r="B53" s="88">
        <v>53204080000000</v>
      </c>
      <c r="C53" s="89" t="s">
        <v>57</v>
      </c>
      <c r="D53" s="554">
        <v>15000</v>
      </c>
      <c r="E53" s="563">
        <v>0</v>
      </c>
      <c r="F53" s="556">
        <v>0</v>
      </c>
      <c r="G53" s="132">
        <f t="shared" si="3"/>
        <v>0</v>
      </c>
      <c r="H53" s="133">
        <f t="shared" si="2"/>
        <v>15000</v>
      </c>
      <c r="I53" s="734"/>
      <c r="J53" s="735"/>
      <c r="K53" s="735"/>
      <c r="L53" s="736"/>
    </row>
    <row r="54" spans="1:12" x14ac:dyDescent="0.2">
      <c r="A54" s="769"/>
      <c r="B54" s="88">
        <v>53214010000000</v>
      </c>
      <c r="C54" s="89" t="s">
        <v>58</v>
      </c>
      <c r="D54" s="554">
        <v>0</v>
      </c>
      <c r="E54" s="563">
        <v>0</v>
      </c>
      <c r="F54" s="556">
        <v>0</v>
      </c>
      <c r="G54" s="132">
        <f t="shared" si="3"/>
        <v>0</v>
      </c>
      <c r="H54" s="133">
        <f t="shared" si="2"/>
        <v>0</v>
      </c>
      <c r="I54" s="734"/>
      <c r="J54" s="735"/>
      <c r="K54" s="735"/>
      <c r="L54" s="736"/>
    </row>
    <row r="55" spans="1:12" x14ac:dyDescent="0.2">
      <c r="A55" s="769"/>
      <c r="B55" s="88">
        <v>53214040000000</v>
      </c>
      <c r="C55" s="89" t="s">
        <v>188</v>
      </c>
      <c r="D55" s="554">
        <v>0</v>
      </c>
      <c r="E55" s="563">
        <v>0</v>
      </c>
      <c r="F55" s="556">
        <v>0</v>
      </c>
      <c r="G55" s="132">
        <f t="shared" si="3"/>
        <v>0</v>
      </c>
      <c r="H55" s="133">
        <f t="shared" si="2"/>
        <v>0</v>
      </c>
      <c r="I55" s="734"/>
      <c r="J55" s="735"/>
      <c r="K55" s="735"/>
      <c r="L55" s="736"/>
    </row>
    <row r="56" spans="1:12" x14ac:dyDescent="0.2">
      <c r="A56" s="769"/>
      <c r="B56" s="88">
        <v>55201010100004</v>
      </c>
      <c r="C56" s="89" t="s">
        <v>59</v>
      </c>
      <c r="D56" s="554">
        <v>0</v>
      </c>
      <c r="E56" s="563">
        <v>0</v>
      </c>
      <c r="F56" s="556">
        <v>0</v>
      </c>
      <c r="G56" s="132">
        <f t="shared" si="3"/>
        <v>0</v>
      </c>
      <c r="H56" s="133">
        <f t="shared" si="2"/>
        <v>0</v>
      </c>
      <c r="I56" s="734"/>
      <c r="J56" s="735"/>
      <c r="K56" s="735"/>
      <c r="L56" s="736"/>
    </row>
    <row r="57" spans="1:12" ht="13.5" thickBot="1" x14ac:dyDescent="0.25">
      <c r="A57" s="769"/>
      <c r="B57" s="88">
        <v>55201010100005</v>
      </c>
      <c r="C57" s="89" t="s">
        <v>60</v>
      </c>
      <c r="D57" s="561">
        <v>0</v>
      </c>
      <c r="E57" s="564">
        <v>0</v>
      </c>
      <c r="F57" s="559">
        <v>0</v>
      </c>
      <c r="G57" s="132">
        <f t="shared" si="3"/>
        <v>0</v>
      </c>
      <c r="H57" s="133">
        <f t="shared" si="2"/>
        <v>0</v>
      </c>
      <c r="I57" s="734"/>
      <c r="J57" s="735"/>
      <c r="K57" s="735"/>
      <c r="L57" s="736"/>
    </row>
    <row r="58" spans="1:12" ht="13.5" thickBot="1" x14ac:dyDescent="0.25">
      <c r="A58" s="769"/>
      <c r="B58" s="87"/>
      <c r="C58" s="60" t="s">
        <v>61</v>
      </c>
      <c r="D58" s="90">
        <f>SUM(D59:D67)</f>
        <v>648783</v>
      </c>
      <c r="E58" s="92"/>
      <c r="F58" s="92"/>
      <c r="G58" s="61">
        <f>SUM(G59:G67)</f>
        <v>230400</v>
      </c>
      <c r="H58" s="61">
        <f>SUM(H59:H67)</f>
        <v>879183</v>
      </c>
      <c r="I58" s="734"/>
      <c r="J58" s="735"/>
      <c r="K58" s="735"/>
      <c r="L58" s="736"/>
    </row>
    <row r="59" spans="1:12" x14ac:dyDescent="0.2">
      <c r="A59" s="769"/>
      <c r="B59" s="88">
        <v>53207010000000</v>
      </c>
      <c r="C59" s="89" t="s">
        <v>62</v>
      </c>
      <c r="D59" s="560">
        <v>0</v>
      </c>
      <c r="E59" s="562">
        <v>0</v>
      </c>
      <c r="F59" s="553">
        <v>0</v>
      </c>
      <c r="G59" s="132">
        <f t="shared" si="3"/>
        <v>0</v>
      </c>
      <c r="H59" s="133">
        <f t="shared" si="2"/>
        <v>0</v>
      </c>
      <c r="I59" s="734"/>
      <c r="J59" s="735"/>
      <c r="K59" s="735"/>
      <c r="L59" s="736"/>
    </row>
    <row r="60" spans="1:12" x14ac:dyDescent="0.2">
      <c r="A60" s="769"/>
      <c r="B60" s="88">
        <v>53207020000000</v>
      </c>
      <c r="C60" s="89" t="s">
        <v>63</v>
      </c>
      <c r="D60" s="554">
        <v>280000</v>
      </c>
      <c r="E60" s="563">
        <v>0</v>
      </c>
      <c r="F60" s="556">
        <v>0</v>
      </c>
      <c r="G60" s="132">
        <f t="shared" si="3"/>
        <v>0</v>
      </c>
      <c r="H60" s="133">
        <f t="shared" si="2"/>
        <v>280000</v>
      </c>
      <c r="I60" s="750" t="s">
        <v>246</v>
      </c>
      <c r="J60" s="735"/>
      <c r="K60" s="735"/>
      <c r="L60" s="736"/>
    </row>
    <row r="61" spans="1:12" x14ac:dyDescent="0.2">
      <c r="A61" s="769"/>
      <c r="B61" s="88">
        <v>53208020000000</v>
      </c>
      <c r="C61" s="89" t="s">
        <v>64</v>
      </c>
      <c r="D61" s="554">
        <v>0</v>
      </c>
      <c r="E61" s="563">
        <v>0</v>
      </c>
      <c r="F61" s="556">
        <v>0</v>
      </c>
      <c r="G61" s="132">
        <f t="shared" si="3"/>
        <v>0</v>
      </c>
      <c r="H61" s="133">
        <f t="shared" si="2"/>
        <v>0</v>
      </c>
      <c r="I61" s="734"/>
      <c r="J61" s="735"/>
      <c r="K61" s="735"/>
      <c r="L61" s="736"/>
    </row>
    <row r="62" spans="1:12" x14ac:dyDescent="0.2">
      <c r="A62" s="769"/>
      <c r="B62" s="88">
        <v>53208990000000</v>
      </c>
      <c r="C62" s="89" t="s">
        <v>65</v>
      </c>
      <c r="D62" s="554">
        <v>168783</v>
      </c>
      <c r="E62" s="563">
        <v>0</v>
      </c>
      <c r="F62" s="556">
        <v>0</v>
      </c>
      <c r="G62" s="132">
        <f t="shared" si="3"/>
        <v>0</v>
      </c>
      <c r="H62" s="133">
        <f t="shared" si="2"/>
        <v>168783</v>
      </c>
      <c r="I62" s="750" t="s">
        <v>243</v>
      </c>
      <c r="J62" s="735"/>
      <c r="K62" s="735"/>
      <c r="L62" s="736"/>
    </row>
    <row r="63" spans="1:12" x14ac:dyDescent="0.2">
      <c r="A63" s="769"/>
      <c r="B63" s="88">
        <v>53209010000000</v>
      </c>
      <c r="C63" s="89" t="s">
        <v>66</v>
      </c>
      <c r="D63" s="554">
        <v>0</v>
      </c>
      <c r="E63" s="563">
        <v>0</v>
      </c>
      <c r="F63" s="556">
        <v>0</v>
      </c>
      <c r="G63" s="132">
        <f t="shared" si="3"/>
        <v>0</v>
      </c>
      <c r="H63" s="133">
        <f t="shared" si="2"/>
        <v>0</v>
      </c>
      <c r="I63" s="734"/>
      <c r="J63" s="735"/>
      <c r="K63" s="735"/>
      <c r="L63" s="736"/>
    </row>
    <row r="64" spans="1:12" x14ac:dyDescent="0.2">
      <c r="A64" s="769"/>
      <c r="B64" s="88">
        <v>53209040000000</v>
      </c>
      <c r="C64" s="89" t="s">
        <v>67</v>
      </c>
      <c r="D64" s="554">
        <v>0</v>
      </c>
      <c r="E64" s="563">
        <v>0</v>
      </c>
      <c r="F64" s="556">
        <v>0</v>
      </c>
      <c r="G64" s="132">
        <f t="shared" si="3"/>
        <v>0</v>
      </c>
      <c r="H64" s="133">
        <f t="shared" si="2"/>
        <v>0</v>
      </c>
      <c r="I64" s="734"/>
      <c r="J64" s="735"/>
      <c r="K64" s="735"/>
      <c r="L64" s="736"/>
    </row>
    <row r="65" spans="1:12" x14ac:dyDescent="0.2">
      <c r="A65" s="769"/>
      <c r="B65" s="88">
        <v>53209050000000</v>
      </c>
      <c r="C65" s="89" t="s">
        <v>68</v>
      </c>
      <c r="D65" s="554">
        <v>0</v>
      </c>
      <c r="E65" s="563">
        <v>0</v>
      </c>
      <c r="F65" s="556">
        <v>0</v>
      </c>
      <c r="G65" s="132">
        <f t="shared" si="3"/>
        <v>0</v>
      </c>
      <c r="H65" s="133">
        <f t="shared" si="2"/>
        <v>0</v>
      </c>
      <c r="I65" s="734"/>
      <c r="J65" s="735"/>
      <c r="K65" s="735"/>
      <c r="L65" s="736"/>
    </row>
    <row r="66" spans="1:12" x14ac:dyDescent="0.2">
      <c r="A66" s="769"/>
      <c r="B66" s="88">
        <v>53209990000000</v>
      </c>
      <c r="C66" s="89" t="s">
        <v>69</v>
      </c>
      <c r="D66" s="554">
        <v>0</v>
      </c>
      <c r="E66" s="563">
        <v>0</v>
      </c>
      <c r="F66" s="556">
        <v>0</v>
      </c>
      <c r="G66" s="132">
        <f t="shared" si="3"/>
        <v>0</v>
      </c>
      <c r="H66" s="133">
        <f t="shared" si="2"/>
        <v>0</v>
      </c>
      <c r="I66" s="734"/>
      <c r="J66" s="735"/>
      <c r="K66" s="735"/>
      <c r="L66" s="736"/>
    </row>
    <row r="67" spans="1:12" ht="13.5" thickBot="1" x14ac:dyDescent="0.25">
      <c r="A67" s="769"/>
      <c r="B67" s="88">
        <v>53210020100000</v>
      </c>
      <c r="C67" s="89" t="s">
        <v>70</v>
      </c>
      <c r="D67" s="561">
        <v>200000</v>
      </c>
      <c r="E67" s="564">
        <v>6400</v>
      </c>
      <c r="F67" s="559">
        <v>36</v>
      </c>
      <c r="G67" s="132">
        <f t="shared" si="3"/>
        <v>230400</v>
      </c>
      <c r="H67" s="133">
        <f t="shared" si="2"/>
        <v>430400</v>
      </c>
      <c r="I67" s="750" t="s">
        <v>249</v>
      </c>
      <c r="J67" s="735"/>
      <c r="K67" s="735"/>
      <c r="L67" s="736"/>
    </row>
    <row r="68" spans="1:12" ht="13.5" thickBot="1" x14ac:dyDescent="0.25">
      <c r="A68" s="769"/>
      <c r="B68" s="87"/>
      <c r="C68" s="60" t="s">
        <v>71</v>
      </c>
      <c r="D68" s="90">
        <f>SUM(D69:D75)</f>
        <v>339557</v>
      </c>
      <c r="E68" s="92"/>
      <c r="F68" s="92"/>
      <c r="G68" s="61">
        <f>SUM(G69:G75)</f>
        <v>0</v>
      </c>
      <c r="H68" s="61">
        <f>SUM(H69:H75)</f>
        <v>339557</v>
      </c>
      <c r="I68" s="734"/>
      <c r="J68" s="735"/>
      <c r="K68" s="735"/>
      <c r="L68" s="736"/>
    </row>
    <row r="69" spans="1:12" x14ac:dyDescent="0.2">
      <c r="A69" s="769"/>
      <c r="B69" s="88">
        <v>53206030000000</v>
      </c>
      <c r="C69" s="89" t="s">
        <v>123</v>
      </c>
      <c r="D69" s="560">
        <v>0</v>
      </c>
      <c r="E69" s="562">
        <v>0</v>
      </c>
      <c r="F69" s="553">
        <v>0</v>
      </c>
      <c r="G69" s="132">
        <f t="shared" si="3"/>
        <v>0</v>
      </c>
      <c r="H69" s="133">
        <f t="shared" si="2"/>
        <v>0</v>
      </c>
      <c r="I69" s="734"/>
      <c r="J69" s="735"/>
      <c r="K69" s="735"/>
      <c r="L69" s="736"/>
    </row>
    <row r="70" spans="1:12" x14ac:dyDescent="0.2">
      <c r="A70" s="769"/>
      <c r="B70" s="88">
        <v>53206040000000</v>
      </c>
      <c r="C70" s="89" t="s">
        <v>124</v>
      </c>
      <c r="D70" s="554">
        <v>0</v>
      </c>
      <c r="E70" s="563">
        <v>0</v>
      </c>
      <c r="F70" s="556">
        <v>0</v>
      </c>
      <c r="G70" s="132">
        <f t="shared" si="3"/>
        <v>0</v>
      </c>
      <c r="H70" s="133">
        <f t="shared" si="2"/>
        <v>0</v>
      </c>
      <c r="I70" s="734"/>
      <c r="J70" s="735"/>
      <c r="K70" s="735"/>
      <c r="L70" s="736"/>
    </row>
    <row r="71" spans="1:12" x14ac:dyDescent="0.2">
      <c r="A71" s="769"/>
      <c r="B71" s="88">
        <v>53206060000000</v>
      </c>
      <c r="C71" s="89" t="s">
        <v>125</v>
      </c>
      <c r="D71" s="554">
        <v>0</v>
      </c>
      <c r="E71" s="563">
        <v>0</v>
      </c>
      <c r="F71" s="556">
        <v>0</v>
      </c>
      <c r="G71" s="132">
        <f t="shared" si="3"/>
        <v>0</v>
      </c>
      <c r="H71" s="133">
        <f t="shared" si="2"/>
        <v>0</v>
      </c>
      <c r="I71" s="734"/>
      <c r="J71" s="735"/>
      <c r="K71" s="735"/>
      <c r="L71" s="736"/>
    </row>
    <row r="72" spans="1:12" x14ac:dyDescent="0.2">
      <c r="A72" s="769"/>
      <c r="B72" s="88">
        <v>53206070000000</v>
      </c>
      <c r="C72" s="89" t="s">
        <v>126</v>
      </c>
      <c r="D72" s="554">
        <v>0</v>
      </c>
      <c r="E72" s="563">
        <v>0</v>
      </c>
      <c r="F72" s="556">
        <v>0</v>
      </c>
      <c r="G72" s="132">
        <f t="shared" si="3"/>
        <v>0</v>
      </c>
      <c r="H72" s="133">
        <f t="shared" si="2"/>
        <v>0</v>
      </c>
      <c r="I72" s="734"/>
      <c r="J72" s="735"/>
      <c r="K72" s="735"/>
      <c r="L72" s="736"/>
    </row>
    <row r="73" spans="1:12" x14ac:dyDescent="0.2">
      <c r="A73" s="769"/>
      <c r="B73" s="88">
        <v>53206990000000</v>
      </c>
      <c r="C73" s="89" t="s">
        <v>127</v>
      </c>
      <c r="D73" s="554">
        <v>339557</v>
      </c>
      <c r="E73" s="563">
        <v>0</v>
      </c>
      <c r="F73" s="556">
        <v>0</v>
      </c>
      <c r="G73" s="132">
        <f t="shared" si="3"/>
        <v>0</v>
      </c>
      <c r="H73" s="133">
        <f t="shared" si="2"/>
        <v>339557</v>
      </c>
      <c r="I73" s="750" t="s">
        <v>243</v>
      </c>
      <c r="J73" s="735"/>
      <c r="K73" s="735"/>
      <c r="L73" s="736"/>
    </row>
    <row r="74" spans="1:12" x14ac:dyDescent="0.2">
      <c r="A74" s="769"/>
      <c r="B74" s="88">
        <v>53208030000000</v>
      </c>
      <c r="C74" s="89" t="s">
        <v>128</v>
      </c>
      <c r="D74" s="554">
        <v>0</v>
      </c>
      <c r="E74" s="563">
        <v>0</v>
      </c>
      <c r="F74" s="556">
        <v>0</v>
      </c>
      <c r="G74" s="132">
        <f t="shared" si="3"/>
        <v>0</v>
      </c>
      <c r="H74" s="133">
        <f t="shared" si="2"/>
        <v>0</v>
      </c>
      <c r="I74" s="734"/>
      <c r="J74" s="735"/>
      <c r="K74" s="735"/>
      <c r="L74" s="736"/>
    </row>
    <row r="75" spans="1:12" ht="13.5" thickBot="1" x14ac:dyDescent="0.25">
      <c r="A75" s="769"/>
      <c r="B75" s="88">
        <v>53212060000000</v>
      </c>
      <c r="C75" s="89" t="s">
        <v>121</v>
      </c>
      <c r="D75" s="561">
        <v>0</v>
      </c>
      <c r="E75" s="564">
        <v>0</v>
      </c>
      <c r="F75" s="559">
        <v>0</v>
      </c>
      <c r="G75" s="132">
        <f t="shared" si="3"/>
        <v>0</v>
      </c>
      <c r="H75" s="133">
        <f t="shared" si="2"/>
        <v>0</v>
      </c>
      <c r="I75" s="734"/>
      <c r="J75" s="735"/>
      <c r="K75" s="735"/>
      <c r="L75" s="736"/>
    </row>
    <row r="76" spans="1:12" ht="13.5" thickBot="1" x14ac:dyDescent="0.25">
      <c r="A76" s="769"/>
      <c r="B76" s="87"/>
      <c r="C76" s="60" t="s">
        <v>72</v>
      </c>
      <c r="D76" s="90">
        <f>SUM(D77:D77)</f>
        <v>150223</v>
      </c>
      <c r="E76" s="92"/>
      <c r="F76" s="92"/>
      <c r="G76" s="61">
        <f>SUM(G77:G77)</f>
        <v>0</v>
      </c>
      <c r="H76" s="61">
        <f>SUM(H77:H77)</f>
        <v>150223</v>
      </c>
      <c r="I76" s="734"/>
      <c r="J76" s="735"/>
      <c r="K76" s="735"/>
      <c r="L76" s="736"/>
    </row>
    <row r="77" spans="1:12" ht="13.5" thickBot="1" x14ac:dyDescent="0.25">
      <c r="A77" s="769"/>
      <c r="B77" s="136">
        <v>53204999000000</v>
      </c>
      <c r="C77" s="137" t="s">
        <v>120</v>
      </c>
      <c r="D77" s="565">
        <f>134598+15625</f>
        <v>150223</v>
      </c>
      <c r="E77" s="566">
        <v>0</v>
      </c>
      <c r="F77" s="567">
        <v>0</v>
      </c>
      <c r="G77" s="138">
        <f t="shared" si="3"/>
        <v>0</v>
      </c>
      <c r="H77" s="139">
        <f t="shared" si="2"/>
        <v>150223</v>
      </c>
      <c r="I77" s="750" t="s">
        <v>243</v>
      </c>
      <c r="J77" s="735"/>
      <c r="K77" s="735"/>
      <c r="L77" s="736"/>
    </row>
    <row r="78" spans="1:12" collapsed="1" x14ac:dyDescent="0.2">
      <c r="A78" s="779"/>
      <c r="B78" s="144"/>
      <c r="C78" s="145" t="s">
        <v>129</v>
      </c>
      <c r="D78" s="361">
        <f>SUM(D12,D38)</f>
        <v>47263037.399999999</v>
      </c>
      <c r="E78" s="362"/>
      <c r="F78" s="362"/>
      <c r="G78" s="146">
        <f>SUM(G12,G38)</f>
        <v>230400</v>
      </c>
      <c r="H78" s="146">
        <f>SUM(H12,H38)</f>
        <v>47493437.399999999</v>
      </c>
      <c r="I78" s="740"/>
      <c r="J78" s="741"/>
      <c r="K78" s="741"/>
      <c r="L78" s="742"/>
    </row>
    <row r="79" spans="1:12" ht="12.75" customHeight="1" x14ac:dyDescent="0.2">
      <c r="A79" s="756" t="s">
        <v>94</v>
      </c>
      <c r="B79" s="758" t="s">
        <v>86</v>
      </c>
      <c r="C79" s="760" t="s">
        <v>87</v>
      </c>
      <c r="D79" s="762" t="s">
        <v>88</v>
      </c>
      <c r="E79" s="751" t="s">
        <v>89</v>
      </c>
      <c r="F79" s="752"/>
      <c r="G79" s="753"/>
      <c r="H79" s="754" t="s">
        <v>82</v>
      </c>
      <c r="I79" s="744" t="s">
        <v>85</v>
      </c>
      <c r="J79" s="745"/>
      <c r="K79" s="745"/>
      <c r="L79" s="746"/>
    </row>
    <row r="80" spans="1:12" ht="25.5" x14ac:dyDescent="0.2">
      <c r="A80" s="757"/>
      <c r="B80" s="759"/>
      <c r="C80" s="761"/>
      <c r="D80" s="763"/>
      <c r="E80" s="52" t="s">
        <v>73</v>
      </c>
      <c r="F80" s="53" t="s">
        <v>74</v>
      </c>
      <c r="G80" s="54" t="s">
        <v>7</v>
      </c>
      <c r="H80" s="755"/>
      <c r="I80" s="747"/>
      <c r="J80" s="748"/>
      <c r="K80" s="748"/>
      <c r="L80" s="749"/>
    </row>
    <row r="81" spans="1:12" ht="15.75" customHeight="1" x14ac:dyDescent="0.2">
      <c r="A81" s="768" t="str">
        <f>+'A) Reajuste Tarifas y Ocupación'!A17</f>
        <v>(Nombre de J.I. n° 2)</v>
      </c>
      <c r="B81" s="86"/>
      <c r="C81" s="56" t="s">
        <v>12</v>
      </c>
      <c r="D81" s="57">
        <f>SUM(D82,D87)</f>
        <v>0</v>
      </c>
      <c r="E81" s="58"/>
      <c r="F81" s="58"/>
      <c r="G81" s="355">
        <f>SUM(G82,G87)</f>
        <v>0</v>
      </c>
      <c r="H81" s="59">
        <f>SUM(H82,H87)</f>
        <v>0</v>
      </c>
      <c r="I81" s="734"/>
      <c r="J81" s="735"/>
      <c r="K81" s="735"/>
      <c r="L81" s="736"/>
    </row>
    <row r="82" spans="1:12" x14ac:dyDescent="0.2">
      <c r="A82" s="769"/>
      <c r="B82" s="87"/>
      <c r="C82" s="60" t="s">
        <v>13</v>
      </c>
      <c r="D82" s="90">
        <f>SUM(D83:D86)</f>
        <v>0</v>
      </c>
      <c r="E82" s="91"/>
      <c r="F82" s="91"/>
      <c r="G82" s="356">
        <f>SUM(G83:G86)</f>
        <v>0</v>
      </c>
      <c r="H82" s="61">
        <f>SUM(H83:H86)</f>
        <v>0</v>
      </c>
      <c r="I82" s="734"/>
      <c r="J82" s="735"/>
      <c r="K82" s="735"/>
      <c r="L82" s="736"/>
    </row>
    <row r="83" spans="1:12" ht="13.5" thickBot="1" x14ac:dyDescent="0.25">
      <c r="A83" s="769"/>
      <c r="B83" s="88">
        <v>53103040100000</v>
      </c>
      <c r="C83" s="89" t="s">
        <v>119</v>
      </c>
      <c r="D83" s="76">
        <f>+'C) Remuneraciones'!L26</f>
        <v>0</v>
      </c>
      <c r="E83" s="134">
        <v>0</v>
      </c>
      <c r="F83" s="135">
        <v>0</v>
      </c>
      <c r="G83" s="132">
        <f>E83*F83</f>
        <v>0</v>
      </c>
      <c r="H83" s="133">
        <f>D83+G83</f>
        <v>0</v>
      </c>
      <c r="I83" s="734"/>
      <c r="J83" s="735"/>
      <c r="K83" s="735"/>
      <c r="L83" s="736"/>
    </row>
    <row r="84" spans="1:12" x14ac:dyDescent="0.2">
      <c r="A84" s="769"/>
      <c r="B84" s="88">
        <v>53103050000000</v>
      </c>
      <c r="C84" s="89" t="s">
        <v>14</v>
      </c>
      <c r="D84" s="551">
        <v>0</v>
      </c>
      <c r="E84" s="552">
        <v>0</v>
      </c>
      <c r="F84" s="553">
        <v>0</v>
      </c>
      <c r="G84" s="132">
        <f>E84*F84</f>
        <v>0</v>
      </c>
      <c r="H84" s="133">
        <f>D84+G84</f>
        <v>0</v>
      </c>
      <c r="I84" s="734"/>
      <c r="J84" s="735"/>
      <c r="K84" s="735"/>
      <c r="L84" s="736"/>
    </row>
    <row r="85" spans="1:12" x14ac:dyDescent="0.2">
      <c r="A85" s="769"/>
      <c r="B85" s="88">
        <v>53103060000000</v>
      </c>
      <c r="C85" s="89" t="s">
        <v>15</v>
      </c>
      <c r="D85" s="554">
        <v>0</v>
      </c>
      <c r="E85" s="555">
        <v>0</v>
      </c>
      <c r="F85" s="556">
        <v>0</v>
      </c>
      <c r="G85" s="132">
        <f>E85*F85</f>
        <v>0</v>
      </c>
      <c r="H85" s="133">
        <f>D85+G85</f>
        <v>0</v>
      </c>
      <c r="I85" s="734"/>
      <c r="J85" s="735"/>
      <c r="K85" s="735"/>
      <c r="L85" s="736"/>
    </row>
    <row r="86" spans="1:12" ht="13.5" thickBot="1" x14ac:dyDescent="0.25">
      <c r="A86" s="769"/>
      <c r="B86" s="88">
        <v>53103080010000</v>
      </c>
      <c r="C86" s="89" t="s">
        <v>16</v>
      </c>
      <c r="D86" s="557">
        <v>0</v>
      </c>
      <c r="E86" s="558">
        <v>0</v>
      </c>
      <c r="F86" s="559">
        <v>0</v>
      </c>
      <c r="G86" s="132">
        <f>E86*F86</f>
        <v>0</v>
      </c>
      <c r="H86" s="133">
        <f>D86+G86</f>
        <v>0</v>
      </c>
      <c r="I86" s="734"/>
      <c r="J86" s="735"/>
      <c r="K86" s="735"/>
      <c r="L86" s="736"/>
    </row>
    <row r="87" spans="1:12" ht="13.5" thickBot="1" x14ac:dyDescent="0.25">
      <c r="A87" s="769"/>
      <c r="B87" s="87"/>
      <c r="C87" s="60" t="s">
        <v>17</v>
      </c>
      <c r="D87" s="90">
        <f>SUM(D88:D106)</f>
        <v>0</v>
      </c>
      <c r="E87" s="92"/>
      <c r="F87" s="92"/>
      <c r="G87" s="61">
        <f>SUM(G88:G106)</f>
        <v>0</v>
      </c>
      <c r="H87" s="61">
        <f>SUM(H88:H106)</f>
        <v>0</v>
      </c>
      <c r="I87" s="734"/>
      <c r="J87" s="735"/>
      <c r="K87" s="735"/>
      <c r="L87" s="736"/>
    </row>
    <row r="88" spans="1:12" x14ac:dyDescent="0.2">
      <c r="A88" s="769"/>
      <c r="B88" s="88">
        <v>53201010100000</v>
      </c>
      <c r="C88" s="89" t="s">
        <v>18</v>
      </c>
      <c r="D88" s="560">
        <v>0</v>
      </c>
      <c r="E88" s="552">
        <v>0</v>
      </c>
      <c r="F88" s="553">
        <v>0</v>
      </c>
      <c r="G88" s="132">
        <f t="shared" ref="G88:G106" si="4">E88*F88</f>
        <v>0</v>
      </c>
      <c r="H88" s="133">
        <f t="shared" ref="H88:H106" si="5">D88+G88</f>
        <v>0</v>
      </c>
      <c r="I88" s="734"/>
      <c r="J88" s="735"/>
      <c r="K88" s="735"/>
      <c r="L88" s="736"/>
    </row>
    <row r="89" spans="1:12" x14ac:dyDescent="0.2">
      <c r="A89" s="769"/>
      <c r="B89" s="88">
        <v>53202010100000</v>
      </c>
      <c r="C89" s="89" t="s">
        <v>19</v>
      </c>
      <c r="D89" s="554">
        <v>0</v>
      </c>
      <c r="E89" s="555">
        <v>0</v>
      </c>
      <c r="F89" s="556">
        <v>0</v>
      </c>
      <c r="G89" s="132">
        <f t="shared" si="4"/>
        <v>0</v>
      </c>
      <c r="H89" s="133">
        <f t="shared" si="5"/>
        <v>0</v>
      </c>
      <c r="I89" s="734"/>
      <c r="J89" s="735"/>
      <c r="K89" s="735"/>
      <c r="L89" s="736"/>
    </row>
    <row r="90" spans="1:12" x14ac:dyDescent="0.2">
      <c r="A90" s="769"/>
      <c r="B90" s="88">
        <v>53203010100000</v>
      </c>
      <c r="C90" s="89" t="s">
        <v>20</v>
      </c>
      <c r="D90" s="554">
        <v>0</v>
      </c>
      <c r="E90" s="555">
        <v>0</v>
      </c>
      <c r="F90" s="556">
        <v>0</v>
      </c>
      <c r="G90" s="132">
        <f t="shared" si="4"/>
        <v>0</v>
      </c>
      <c r="H90" s="133">
        <f t="shared" si="5"/>
        <v>0</v>
      </c>
      <c r="I90" s="734"/>
      <c r="J90" s="735"/>
      <c r="K90" s="735"/>
      <c r="L90" s="736"/>
    </row>
    <row r="91" spans="1:12" x14ac:dyDescent="0.2">
      <c r="A91" s="769"/>
      <c r="B91" s="88">
        <v>53203030000000</v>
      </c>
      <c r="C91" s="89" t="s">
        <v>21</v>
      </c>
      <c r="D91" s="554">
        <v>0</v>
      </c>
      <c r="E91" s="555">
        <v>0</v>
      </c>
      <c r="F91" s="556">
        <v>0</v>
      </c>
      <c r="G91" s="132">
        <f t="shared" si="4"/>
        <v>0</v>
      </c>
      <c r="H91" s="133">
        <f t="shared" si="5"/>
        <v>0</v>
      </c>
      <c r="I91" s="734"/>
      <c r="J91" s="735"/>
      <c r="K91" s="735"/>
      <c r="L91" s="736"/>
    </row>
    <row r="92" spans="1:12" x14ac:dyDescent="0.2">
      <c r="A92" s="769"/>
      <c r="B92" s="88">
        <v>53204030000000</v>
      </c>
      <c r="C92" s="89" t="s">
        <v>22</v>
      </c>
      <c r="D92" s="554">
        <v>0</v>
      </c>
      <c r="E92" s="555">
        <v>0</v>
      </c>
      <c r="F92" s="556">
        <v>0</v>
      </c>
      <c r="G92" s="132">
        <f t="shared" si="4"/>
        <v>0</v>
      </c>
      <c r="H92" s="133">
        <f t="shared" si="5"/>
        <v>0</v>
      </c>
      <c r="I92" s="734"/>
      <c r="J92" s="735"/>
      <c r="K92" s="735"/>
      <c r="L92" s="736"/>
    </row>
    <row r="93" spans="1:12" x14ac:dyDescent="0.2">
      <c r="A93" s="769"/>
      <c r="B93" s="88">
        <v>53204100100001</v>
      </c>
      <c r="C93" s="89" t="s">
        <v>23</v>
      </c>
      <c r="D93" s="554">
        <v>0</v>
      </c>
      <c r="E93" s="555">
        <v>0</v>
      </c>
      <c r="F93" s="556">
        <v>0</v>
      </c>
      <c r="G93" s="132">
        <f t="shared" si="4"/>
        <v>0</v>
      </c>
      <c r="H93" s="133">
        <f t="shared" si="5"/>
        <v>0</v>
      </c>
      <c r="I93" s="734"/>
      <c r="J93" s="735"/>
      <c r="K93" s="735"/>
      <c r="L93" s="736"/>
    </row>
    <row r="94" spans="1:12" x14ac:dyDescent="0.2">
      <c r="A94" s="769"/>
      <c r="B94" s="88">
        <v>53204130100000</v>
      </c>
      <c r="C94" s="89" t="s">
        <v>24</v>
      </c>
      <c r="D94" s="554">
        <v>0</v>
      </c>
      <c r="E94" s="555">
        <v>0</v>
      </c>
      <c r="F94" s="556">
        <v>0</v>
      </c>
      <c r="G94" s="132">
        <f t="shared" si="4"/>
        <v>0</v>
      </c>
      <c r="H94" s="133">
        <f t="shared" si="5"/>
        <v>0</v>
      </c>
      <c r="I94" s="734"/>
      <c r="J94" s="735"/>
      <c r="K94" s="735"/>
      <c r="L94" s="736"/>
    </row>
    <row r="95" spans="1:12" x14ac:dyDescent="0.2">
      <c r="A95" s="769"/>
      <c r="B95" s="88">
        <v>53205010100000</v>
      </c>
      <c r="C95" s="89" t="s">
        <v>25</v>
      </c>
      <c r="D95" s="554">
        <v>0</v>
      </c>
      <c r="E95" s="555">
        <v>0</v>
      </c>
      <c r="F95" s="556">
        <v>0</v>
      </c>
      <c r="G95" s="132">
        <f t="shared" si="4"/>
        <v>0</v>
      </c>
      <c r="H95" s="133">
        <f t="shared" si="5"/>
        <v>0</v>
      </c>
      <c r="I95" s="734"/>
      <c r="J95" s="735"/>
      <c r="K95" s="735"/>
      <c r="L95" s="736"/>
    </row>
    <row r="96" spans="1:12" x14ac:dyDescent="0.2">
      <c r="A96" s="769"/>
      <c r="B96" s="88">
        <v>53205020100000</v>
      </c>
      <c r="C96" s="89" t="s">
        <v>26</v>
      </c>
      <c r="D96" s="554">
        <v>0</v>
      </c>
      <c r="E96" s="555">
        <v>0</v>
      </c>
      <c r="F96" s="556">
        <v>0</v>
      </c>
      <c r="G96" s="132">
        <f t="shared" si="4"/>
        <v>0</v>
      </c>
      <c r="H96" s="133">
        <f t="shared" si="5"/>
        <v>0</v>
      </c>
      <c r="I96" s="734"/>
      <c r="J96" s="735"/>
      <c r="K96" s="735"/>
      <c r="L96" s="736"/>
    </row>
    <row r="97" spans="1:12" x14ac:dyDescent="0.2">
      <c r="A97" s="769"/>
      <c r="B97" s="88">
        <v>53205030100000</v>
      </c>
      <c r="C97" s="89" t="s">
        <v>27</v>
      </c>
      <c r="D97" s="554">
        <v>0</v>
      </c>
      <c r="E97" s="555">
        <v>0</v>
      </c>
      <c r="F97" s="556">
        <v>0</v>
      </c>
      <c r="G97" s="132">
        <f t="shared" si="4"/>
        <v>0</v>
      </c>
      <c r="H97" s="133">
        <f t="shared" si="5"/>
        <v>0</v>
      </c>
      <c r="I97" s="734"/>
      <c r="J97" s="735"/>
      <c r="K97" s="735"/>
      <c r="L97" s="736"/>
    </row>
    <row r="98" spans="1:12" x14ac:dyDescent="0.2">
      <c r="A98" s="769"/>
      <c r="B98" s="88">
        <v>53205050100000</v>
      </c>
      <c r="C98" s="89" t="s">
        <v>28</v>
      </c>
      <c r="D98" s="554">
        <v>0</v>
      </c>
      <c r="E98" s="555">
        <v>0</v>
      </c>
      <c r="F98" s="556">
        <v>0</v>
      </c>
      <c r="G98" s="132">
        <f t="shared" si="4"/>
        <v>0</v>
      </c>
      <c r="H98" s="133">
        <f t="shared" si="5"/>
        <v>0</v>
      </c>
      <c r="I98" s="734"/>
      <c r="J98" s="735"/>
      <c r="K98" s="735"/>
      <c r="L98" s="736"/>
    </row>
    <row r="99" spans="1:12" x14ac:dyDescent="0.2">
      <c r="A99" s="769"/>
      <c r="B99" s="88">
        <v>53205060100000</v>
      </c>
      <c r="C99" s="89" t="s">
        <v>29</v>
      </c>
      <c r="D99" s="554">
        <v>0</v>
      </c>
      <c r="E99" s="555">
        <v>0</v>
      </c>
      <c r="F99" s="556">
        <v>0</v>
      </c>
      <c r="G99" s="132">
        <f t="shared" si="4"/>
        <v>0</v>
      </c>
      <c r="H99" s="133">
        <f t="shared" si="5"/>
        <v>0</v>
      </c>
      <c r="I99" s="734"/>
      <c r="J99" s="735"/>
      <c r="K99" s="735"/>
      <c r="L99" s="736"/>
    </row>
    <row r="100" spans="1:12" x14ac:dyDescent="0.2">
      <c r="A100" s="769"/>
      <c r="B100" s="88">
        <v>53205070100000</v>
      </c>
      <c r="C100" s="89" t="s">
        <v>30</v>
      </c>
      <c r="D100" s="554">
        <v>0</v>
      </c>
      <c r="E100" s="555">
        <v>0</v>
      </c>
      <c r="F100" s="556">
        <v>0</v>
      </c>
      <c r="G100" s="132">
        <f t="shared" si="4"/>
        <v>0</v>
      </c>
      <c r="H100" s="133">
        <f t="shared" si="5"/>
        <v>0</v>
      </c>
      <c r="I100" s="734"/>
      <c r="J100" s="735"/>
      <c r="K100" s="735"/>
      <c r="L100" s="736"/>
    </row>
    <row r="101" spans="1:12" x14ac:dyDescent="0.2">
      <c r="A101" s="769"/>
      <c r="B101" s="88">
        <v>53208010100000</v>
      </c>
      <c r="C101" s="89" t="s">
        <v>31</v>
      </c>
      <c r="D101" s="554">
        <v>0</v>
      </c>
      <c r="E101" s="555">
        <v>0</v>
      </c>
      <c r="F101" s="556">
        <v>0</v>
      </c>
      <c r="G101" s="132">
        <f t="shared" si="4"/>
        <v>0</v>
      </c>
      <c r="H101" s="133">
        <f t="shared" si="5"/>
        <v>0</v>
      </c>
      <c r="I101" s="734"/>
      <c r="J101" s="735"/>
      <c r="K101" s="735"/>
      <c r="L101" s="736"/>
    </row>
    <row r="102" spans="1:12" x14ac:dyDescent="0.2">
      <c r="A102" s="769"/>
      <c r="B102" s="88">
        <v>53208070100001</v>
      </c>
      <c r="C102" s="89" t="s">
        <v>32</v>
      </c>
      <c r="D102" s="554">
        <v>0</v>
      </c>
      <c r="E102" s="555">
        <v>0</v>
      </c>
      <c r="F102" s="556">
        <v>0</v>
      </c>
      <c r="G102" s="132">
        <f t="shared" si="4"/>
        <v>0</v>
      </c>
      <c r="H102" s="133">
        <f t="shared" si="5"/>
        <v>0</v>
      </c>
      <c r="I102" s="734"/>
      <c r="J102" s="735"/>
      <c r="K102" s="735"/>
      <c r="L102" s="736"/>
    </row>
    <row r="103" spans="1:12" x14ac:dyDescent="0.2">
      <c r="A103" s="769"/>
      <c r="B103" s="88">
        <v>53208100100001</v>
      </c>
      <c r="C103" s="89" t="s">
        <v>187</v>
      </c>
      <c r="D103" s="554">
        <v>0</v>
      </c>
      <c r="E103" s="555">
        <v>0</v>
      </c>
      <c r="F103" s="556">
        <v>0</v>
      </c>
      <c r="G103" s="132">
        <f t="shared" si="4"/>
        <v>0</v>
      </c>
      <c r="H103" s="133">
        <f t="shared" si="5"/>
        <v>0</v>
      </c>
      <c r="I103" s="734"/>
      <c r="J103" s="735"/>
      <c r="K103" s="735"/>
      <c r="L103" s="736"/>
    </row>
    <row r="104" spans="1:12" x14ac:dyDescent="0.2">
      <c r="A104" s="769"/>
      <c r="B104" s="88">
        <v>53211030000000</v>
      </c>
      <c r="C104" s="89" t="s">
        <v>33</v>
      </c>
      <c r="D104" s="554">
        <v>0</v>
      </c>
      <c r="E104" s="555">
        <v>0</v>
      </c>
      <c r="F104" s="556">
        <v>0</v>
      </c>
      <c r="G104" s="132">
        <f t="shared" si="4"/>
        <v>0</v>
      </c>
      <c r="H104" s="133">
        <f t="shared" si="5"/>
        <v>0</v>
      </c>
      <c r="I104" s="734"/>
      <c r="J104" s="735"/>
      <c r="K104" s="735"/>
      <c r="L104" s="736"/>
    </row>
    <row r="105" spans="1:12" x14ac:dyDescent="0.2">
      <c r="A105" s="769"/>
      <c r="B105" s="88">
        <v>53212020100000</v>
      </c>
      <c r="C105" s="89" t="s">
        <v>122</v>
      </c>
      <c r="D105" s="554">
        <v>0</v>
      </c>
      <c r="E105" s="555">
        <v>0</v>
      </c>
      <c r="F105" s="556">
        <v>0</v>
      </c>
      <c r="G105" s="132">
        <f t="shared" si="4"/>
        <v>0</v>
      </c>
      <c r="H105" s="133">
        <f t="shared" si="5"/>
        <v>0</v>
      </c>
      <c r="I105" s="734"/>
      <c r="J105" s="735"/>
      <c r="K105" s="735"/>
      <c r="L105" s="736"/>
    </row>
    <row r="106" spans="1:12" ht="13.5" thickBot="1" x14ac:dyDescent="0.25">
      <c r="A106" s="769"/>
      <c r="B106" s="88">
        <v>53214020000000</v>
      </c>
      <c r="C106" s="89" t="s">
        <v>34</v>
      </c>
      <c r="D106" s="561">
        <v>0</v>
      </c>
      <c r="E106" s="558">
        <v>0</v>
      </c>
      <c r="F106" s="559">
        <v>0</v>
      </c>
      <c r="G106" s="132">
        <f t="shared" si="4"/>
        <v>0</v>
      </c>
      <c r="H106" s="133">
        <f t="shared" si="5"/>
        <v>0</v>
      </c>
      <c r="I106" s="734"/>
      <c r="J106" s="735"/>
      <c r="K106" s="735"/>
      <c r="L106" s="736"/>
    </row>
    <row r="107" spans="1:12" ht="15.75" customHeight="1" x14ac:dyDescent="0.2">
      <c r="A107" s="769"/>
      <c r="B107" s="86"/>
      <c r="C107" s="56" t="s">
        <v>35</v>
      </c>
      <c r="D107" s="93">
        <f>SUM(D108,D113,D116,D127,D137,D145)</f>
        <v>0</v>
      </c>
      <c r="E107" s="94"/>
      <c r="F107" s="94"/>
      <c r="G107" s="57">
        <f>SUM(G108,G113,G116,G127,G137,G145)</f>
        <v>0</v>
      </c>
      <c r="H107" s="57">
        <f>SUM(H108,H113,H116,H127,H137,H145)</f>
        <v>0</v>
      </c>
      <c r="I107" s="734"/>
      <c r="J107" s="735"/>
      <c r="K107" s="735"/>
      <c r="L107" s="736"/>
    </row>
    <row r="108" spans="1:12" ht="13.5" thickBot="1" x14ac:dyDescent="0.25">
      <c r="A108" s="769"/>
      <c r="B108" s="87"/>
      <c r="C108" s="60" t="s">
        <v>36</v>
      </c>
      <c r="D108" s="61">
        <f>SUM(D109:D112)</f>
        <v>0</v>
      </c>
      <c r="E108" s="55"/>
      <c r="F108" s="55"/>
      <c r="G108" s="62">
        <f>SUM(G109:G112)</f>
        <v>0</v>
      </c>
      <c r="H108" s="62">
        <f>SUM(H109:H112)</f>
        <v>0</v>
      </c>
      <c r="I108" s="734"/>
      <c r="J108" s="735"/>
      <c r="K108" s="735"/>
      <c r="L108" s="736"/>
    </row>
    <row r="109" spans="1:12" x14ac:dyDescent="0.2">
      <c r="A109" s="769"/>
      <c r="B109" s="88">
        <v>53202020100000</v>
      </c>
      <c r="C109" s="89" t="s">
        <v>45</v>
      </c>
      <c r="D109" s="560">
        <v>0</v>
      </c>
      <c r="E109" s="552">
        <v>0</v>
      </c>
      <c r="F109" s="553">
        <v>0</v>
      </c>
      <c r="G109" s="132">
        <f>E109*F109</f>
        <v>0</v>
      </c>
      <c r="H109" s="133">
        <f>D109+G109</f>
        <v>0</v>
      </c>
      <c r="I109" s="734"/>
      <c r="J109" s="735"/>
      <c r="K109" s="735"/>
      <c r="L109" s="736"/>
    </row>
    <row r="110" spans="1:12" x14ac:dyDescent="0.2">
      <c r="A110" s="769"/>
      <c r="B110" s="88">
        <v>53202030000000</v>
      </c>
      <c r="C110" s="89" t="s">
        <v>46</v>
      </c>
      <c r="D110" s="554">
        <v>0</v>
      </c>
      <c r="E110" s="555">
        <v>0</v>
      </c>
      <c r="F110" s="556">
        <v>0</v>
      </c>
      <c r="G110" s="132">
        <f>E110*F110</f>
        <v>0</v>
      </c>
      <c r="H110" s="133">
        <f>D110+G110</f>
        <v>0</v>
      </c>
      <c r="I110" s="734"/>
      <c r="J110" s="735"/>
      <c r="K110" s="735"/>
      <c r="L110" s="736"/>
    </row>
    <row r="111" spans="1:12" x14ac:dyDescent="0.2">
      <c r="A111" s="769"/>
      <c r="B111" s="88">
        <v>53211020000000</v>
      </c>
      <c r="C111" s="89" t="s">
        <v>47</v>
      </c>
      <c r="D111" s="554">
        <v>0</v>
      </c>
      <c r="E111" s="555">
        <v>0</v>
      </c>
      <c r="F111" s="556">
        <v>0</v>
      </c>
      <c r="G111" s="132">
        <f>E111*F111</f>
        <v>0</v>
      </c>
      <c r="H111" s="133">
        <f>D111+G111</f>
        <v>0</v>
      </c>
      <c r="I111" s="734"/>
      <c r="J111" s="735"/>
      <c r="K111" s="735"/>
      <c r="L111" s="736"/>
    </row>
    <row r="112" spans="1:12" ht="13.5" thickBot="1" x14ac:dyDescent="0.25">
      <c r="A112" s="769"/>
      <c r="B112" s="88">
        <v>53101004030000</v>
      </c>
      <c r="C112" s="89" t="s">
        <v>44</v>
      </c>
      <c r="D112" s="561">
        <v>0</v>
      </c>
      <c r="E112" s="558">
        <v>0</v>
      </c>
      <c r="F112" s="559">
        <v>0</v>
      </c>
      <c r="G112" s="132">
        <f>E112*F112</f>
        <v>0</v>
      </c>
      <c r="H112" s="133">
        <f>D112+G112</f>
        <v>0</v>
      </c>
      <c r="I112" s="734"/>
      <c r="J112" s="735"/>
      <c r="K112" s="735"/>
      <c r="L112" s="736"/>
    </row>
    <row r="113" spans="1:12" ht="13.5" thickBot="1" x14ac:dyDescent="0.25">
      <c r="A113" s="769"/>
      <c r="B113" s="87"/>
      <c r="C113" s="60" t="s">
        <v>48</v>
      </c>
      <c r="D113" s="90">
        <f>SUM(D114:D115)</f>
        <v>0</v>
      </c>
      <c r="E113" s="92"/>
      <c r="F113" s="92"/>
      <c r="G113" s="62">
        <f>SUM(G114:G115)</f>
        <v>0</v>
      </c>
      <c r="H113" s="62">
        <f>SUM(H114:H115)</f>
        <v>0</v>
      </c>
      <c r="I113" s="734"/>
      <c r="J113" s="735"/>
      <c r="K113" s="735"/>
      <c r="L113" s="736"/>
    </row>
    <row r="114" spans="1:12" x14ac:dyDescent="0.2">
      <c r="A114" s="769"/>
      <c r="B114" s="88">
        <v>53205080000000</v>
      </c>
      <c r="C114" s="89" t="s">
        <v>49</v>
      </c>
      <c r="D114" s="560">
        <v>0</v>
      </c>
      <c r="E114" s="552">
        <v>0</v>
      </c>
      <c r="F114" s="553">
        <v>0</v>
      </c>
      <c r="G114" s="132">
        <f>E114*F114</f>
        <v>0</v>
      </c>
      <c r="H114" s="133">
        <f>D114+G114</f>
        <v>0</v>
      </c>
      <c r="I114" s="734"/>
      <c r="J114" s="735"/>
      <c r="K114" s="735"/>
      <c r="L114" s="736"/>
    </row>
    <row r="115" spans="1:12" ht="13.5" thickBot="1" x14ac:dyDescent="0.25">
      <c r="A115" s="769"/>
      <c r="B115" s="88">
        <v>53205990000000</v>
      </c>
      <c r="C115" s="89" t="s">
        <v>50</v>
      </c>
      <c r="D115" s="561">
        <v>0</v>
      </c>
      <c r="E115" s="558">
        <v>0</v>
      </c>
      <c r="F115" s="559">
        <v>0</v>
      </c>
      <c r="G115" s="132">
        <f>E115*F115</f>
        <v>0</v>
      </c>
      <c r="H115" s="133">
        <f>D115+G115</f>
        <v>0</v>
      </c>
      <c r="I115" s="734"/>
      <c r="J115" s="735"/>
      <c r="K115" s="735"/>
      <c r="L115" s="736"/>
    </row>
    <row r="116" spans="1:12" ht="13.5" thickBot="1" x14ac:dyDescent="0.25">
      <c r="A116" s="769"/>
      <c r="B116" s="87"/>
      <c r="C116" s="60" t="s">
        <v>51</v>
      </c>
      <c r="D116" s="90">
        <f>SUM(D117:D126)</f>
        <v>0</v>
      </c>
      <c r="E116" s="92"/>
      <c r="F116" s="92"/>
      <c r="G116" s="61">
        <f>SUM(G117:G126)</f>
        <v>0</v>
      </c>
      <c r="H116" s="61">
        <f>SUM(H117:H126)</f>
        <v>0</v>
      </c>
      <c r="I116" s="734"/>
      <c r="J116" s="735"/>
      <c r="K116" s="735"/>
      <c r="L116" s="736"/>
    </row>
    <row r="117" spans="1:12" x14ac:dyDescent="0.2">
      <c r="A117" s="769"/>
      <c r="B117" s="88">
        <v>53203010200000</v>
      </c>
      <c r="C117" s="89" t="s">
        <v>52</v>
      </c>
      <c r="D117" s="560">
        <v>0</v>
      </c>
      <c r="E117" s="562">
        <v>0</v>
      </c>
      <c r="F117" s="553">
        <v>0</v>
      </c>
      <c r="G117" s="132">
        <f t="shared" ref="G117:G126" si="6">E117*F117</f>
        <v>0</v>
      </c>
      <c r="H117" s="133">
        <f t="shared" ref="H117:H126" si="7">D117+G117</f>
        <v>0</v>
      </c>
      <c r="I117" s="734"/>
      <c r="J117" s="735"/>
      <c r="K117" s="735"/>
      <c r="L117" s="736"/>
    </row>
    <row r="118" spans="1:12" x14ac:dyDescent="0.2">
      <c r="A118" s="769"/>
      <c r="B118" s="88">
        <v>53204010000000</v>
      </c>
      <c r="C118" s="89" t="s">
        <v>53</v>
      </c>
      <c r="D118" s="554">
        <v>0</v>
      </c>
      <c r="E118" s="563">
        <v>0</v>
      </c>
      <c r="F118" s="556">
        <v>0</v>
      </c>
      <c r="G118" s="132">
        <f t="shared" si="6"/>
        <v>0</v>
      </c>
      <c r="H118" s="133">
        <f t="shared" si="7"/>
        <v>0</v>
      </c>
      <c r="I118" s="734"/>
      <c r="J118" s="735"/>
      <c r="K118" s="735"/>
      <c r="L118" s="736"/>
    </row>
    <row r="119" spans="1:12" x14ac:dyDescent="0.2">
      <c r="A119" s="769"/>
      <c r="B119" s="88">
        <v>53204040200000</v>
      </c>
      <c r="C119" s="89" t="s">
        <v>54</v>
      </c>
      <c r="D119" s="554">
        <v>0</v>
      </c>
      <c r="E119" s="563">
        <v>0</v>
      </c>
      <c r="F119" s="556">
        <v>0</v>
      </c>
      <c r="G119" s="132">
        <f t="shared" si="6"/>
        <v>0</v>
      </c>
      <c r="H119" s="133">
        <f t="shared" si="7"/>
        <v>0</v>
      </c>
      <c r="I119" s="734"/>
      <c r="J119" s="735"/>
      <c r="K119" s="735"/>
      <c r="L119" s="736"/>
    </row>
    <row r="120" spans="1:12" x14ac:dyDescent="0.2">
      <c r="A120" s="769"/>
      <c r="B120" s="88">
        <v>53204060000000</v>
      </c>
      <c r="C120" s="89" t="s">
        <v>55</v>
      </c>
      <c r="D120" s="554">
        <v>0</v>
      </c>
      <c r="E120" s="563">
        <v>0</v>
      </c>
      <c r="F120" s="556">
        <v>0</v>
      </c>
      <c r="G120" s="132">
        <f t="shared" si="6"/>
        <v>0</v>
      </c>
      <c r="H120" s="133">
        <f t="shared" si="7"/>
        <v>0</v>
      </c>
      <c r="I120" s="734"/>
      <c r="J120" s="735"/>
      <c r="K120" s="735"/>
      <c r="L120" s="736"/>
    </row>
    <row r="121" spans="1:12" x14ac:dyDescent="0.2">
      <c r="A121" s="769"/>
      <c r="B121" s="88">
        <v>53204070000000</v>
      </c>
      <c r="C121" s="89" t="s">
        <v>56</v>
      </c>
      <c r="D121" s="554">
        <v>0</v>
      </c>
      <c r="E121" s="563">
        <v>0</v>
      </c>
      <c r="F121" s="556">
        <v>0</v>
      </c>
      <c r="G121" s="132">
        <f t="shared" si="6"/>
        <v>0</v>
      </c>
      <c r="H121" s="133">
        <f t="shared" si="7"/>
        <v>0</v>
      </c>
      <c r="I121" s="734"/>
      <c r="J121" s="735"/>
      <c r="K121" s="735"/>
      <c r="L121" s="736"/>
    </row>
    <row r="122" spans="1:12" x14ac:dyDescent="0.2">
      <c r="A122" s="769"/>
      <c r="B122" s="88">
        <v>53204080000000</v>
      </c>
      <c r="C122" s="89" t="s">
        <v>57</v>
      </c>
      <c r="D122" s="554">
        <v>0</v>
      </c>
      <c r="E122" s="563">
        <v>0</v>
      </c>
      <c r="F122" s="556">
        <v>0</v>
      </c>
      <c r="G122" s="132">
        <f t="shared" si="6"/>
        <v>0</v>
      </c>
      <c r="H122" s="133">
        <f t="shared" si="7"/>
        <v>0</v>
      </c>
      <c r="I122" s="734"/>
      <c r="J122" s="735"/>
      <c r="K122" s="735"/>
      <c r="L122" s="736"/>
    </row>
    <row r="123" spans="1:12" x14ac:dyDescent="0.2">
      <c r="A123" s="769"/>
      <c r="B123" s="88">
        <v>53214010000000</v>
      </c>
      <c r="C123" s="89" t="s">
        <v>58</v>
      </c>
      <c r="D123" s="554">
        <v>0</v>
      </c>
      <c r="E123" s="563">
        <v>0</v>
      </c>
      <c r="F123" s="556">
        <v>0</v>
      </c>
      <c r="G123" s="132">
        <f t="shared" si="6"/>
        <v>0</v>
      </c>
      <c r="H123" s="133">
        <f t="shared" si="7"/>
        <v>0</v>
      </c>
      <c r="I123" s="734"/>
      <c r="J123" s="735"/>
      <c r="K123" s="735"/>
      <c r="L123" s="736"/>
    </row>
    <row r="124" spans="1:12" x14ac:dyDescent="0.2">
      <c r="A124" s="769"/>
      <c r="B124" s="88">
        <v>53214040000000</v>
      </c>
      <c r="C124" s="89" t="s">
        <v>188</v>
      </c>
      <c r="D124" s="554">
        <v>0</v>
      </c>
      <c r="E124" s="563">
        <v>0</v>
      </c>
      <c r="F124" s="556">
        <v>0</v>
      </c>
      <c r="G124" s="132">
        <f t="shared" si="6"/>
        <v>0</v>
      </c>
      <c r="H124" s="133">
        <f t="shared" si="7"/>
        <v>0</v>
      </c>
      <c r="I124" s="734"/>
      <c r="J124" s="735"/>
      <c r="K124" s="735"/>
      <c r="L124" s="736"/>
    </row>
    <row r="125" spans="1:12" x14ac:dyDescent="0.2">
      <c r="A125" s="769"/>
      <c r="B125" s="88">
        <v>55201010100004</v>
      </c>
      <c r="C125" s="89" t="s">
        <v>59</v>
      </c>
      <c r="D125" s="554">
        <v>0</v>
      </c>
      <c r="E125" s="563">
        <v>0</v>
      </c>
      <c r="F125" s="556">
        <v>0</v>
      </c>
      <c r="G125" s="132">
        <f t="shared" si="6"/>
        <v>0</v>
      </c>
      <c r="H125" s="133">
        <f t="shared" si="7"/>
        <v>0</v>
      </c>
      <c r="I125" s="734"/>
      <c r="J125" s="735"/>
      <c r="K125" s="735"/>
      <c r="L125" s="736"/>
    </row>
    <row r="126" spans="1:12" ht="13.5" thickBot="1" x14ac:dyDescent="0.25">
      <c r="A126" s="769"/>
      <c r="B126" s="88">
        <v>55201010100005</v>
      </c>
      <c r="C126" s="89" t="s">
        <v>60</v>
      </c>
      <c r="D126" s="561">
        <v>0</v>
      </c>
      <c r="E126" s="564">
        <v>0</v>
      </c>
      <c r="F126" s="559">
        <v>0</v>
      </c>
      <c r="G126" s="132">
        <f t="shared" si="6"/>
        <v>0</v>
      </c>
      <c r="H126" s="133">
        <f t="shared" si="7"/>
        <v>0</v>
      </c>
      <c r="I126" s="734"/>
      <c r="J126" s="735"/>
      <c r="K126" s="735"/>
      <c r="L126" s="736"/>
    </row>
    <row r="127" spans="1:12" ht="13.5" thickBot="1" x14ac:dyDescent="0.25">
      <c r="A127" s="769"/>
      <c r="B127" s="87"/>
      <c r="C127" s="60" t="s">
        <v>61</v>
      </c>
      <c r="D127" s="90">
        <f>SUM(D128:D136)</f>
        <v>0</v>
      </c>
      <c r="E127" s="92"/>
      <c r="F127" s="92"/>
      <c r="G127" s="61">
        <f>SUM(G128:G136)</f>
        <v>0</v>
      </c>
      <c r="H127" s="61">
        <f>SUM(H128:H136)</f>
        <v>0</v>
      </c>
      <c r="I127" s="734"/>
      <c r="J127" s="735"/>
      <c r="K127" s="735"/>
      <c r="L127" s="736"/>
    </row>
    <row r="128" spans="1:12" x14ac:dyDescent="0.2">
      <c r="A128" s="769"/>
      <c r="B128" s="88">
        <v>53207010000000</v>
      </c>
      <c r="C128" s="89" t="s">
        <v>62</v>
      </c>
      <c r="D128" s="560">
        <v>0</v>
      </c>
      <c r="E128" s="562">
        <v>0</v>
      </c>
      <c r="F128" s="553">
        <v>0</v>
      </c>
      <c r="G128" s="132">
        <f t="shared" ref="G128:G136" si="8">E128*F128</f>
        <v>0</v>
      </c>
      <c r="H128" s="133">
        <f t="shared" ref="H128:H136" si="9">D128+G128</f>
        <v>0</v>
      </c>
      <c r="I128" s="734"/>
      <c r="J128" s="735"/>
      <c r="K128" s="735"/>
      <c r="L128" s="736"/>
    </row>
    <row r="129" spans="1:12" x14ac:dyDescent="0.2">
      <c r="A129" s="769"/>
      <c r="B129" s="88">
        <v>53207020000000</v>
      </c>
      <c r="C129" s="89" t="s">
        <v>63</v>
      </c>
      <c r="D129" s="554">
        <v>0</v>
      </c>
      <c r="E129" s="563">
        <v>0</v>
      </c>
      <c r="F129" s="556">
        <v>0</v>
      </c>
      <c r="G129" s="132">
        <f t="shared" si="8"/>
        <v>0</v>
      </c>
      <c r="H129" s="133">
        <f t="shared" si="9"/>
        <v>0</v>
      </c>
      <c r="I129" s="734"/>
      <c r="J129" s="735"/>
      <c r="K129" s="735"/>
      <c r="L129" s="736"/>
    </row>
    <row r="130" spans="1:12" x14ac:dyDescent="0.2">
      <c r="A130" s="769"/>
      <c r="B130" s="88">
        <v>53208020000000</v>
      </c>
      <c r="C130" s="89" t="s">
        <v>64</v>
      </c>
      <c r="D130" s="554">
        <v>0</v>
      </c>
      <c r="E130" s="563">
        <v>0</v>
      </c>
      <c r="F130" s="556">
        <v>0</v>
      </c>
      <c r="G130" s="132">
        <f t="shared" si="8"/>
        <v>0</v>
      </c>
      <c r="H130" s="133">
        <f t="shared" si="9"/>
        <v>0</v>
      </c>
      <c r="I130" s="734"/>
      <c r="J130" s="735"/>
      <c r="K130" s="735"/>
      <c r="L130" s="736"/>
    </row>
    <row r="131" spans="1:12" x14ac:dyDescent="0.2">
      <c r="A131" s="769"/>
      <c r="B131" s="88">
        <v>53208990000000</v>
      </c>
      <c r="C131" s="89" t="s">
        <v>65</v>
      </c>
      <c r="D131" s="554">
        <v>0</v>
      </c>
      <c r="E131" s="563">
        <v>0</v>
      </c>
      <c r="F131" s="556">
        <v>0</v>
      </c>
      <c r="G131" s="132">
        <f t="shared" si="8"/>
        <v>0</v>
      </c>
      <c r="H131" s="133">
        <f t="shared" si="9"/>
        <v>0</v>
      </c>
      <c r="I131" s="734"/>
      <c r="J131" s="735"/>
      <c r="K131" s="735"/>
      <c r="L131" s="736"/>
    </row>
    <row r="132" spans="1:12" x14ac:dyDescent="0.2">
      <c r="A132" s="769"/>
      <c r="B132" s="88">
        <v>53209010000000</v>
      </c>
      <c r="C132" s="89" t="s">
        <v>66</v>
      </c>
      <c r="D132" s="554">
        <v>0</v>
      </c>
      <c r="E132" s="563">
        <v>0</v>
      </c>
      <c r="F132" s="556">
        <v>0</v>
      </c>
      <c r="G132" s="132">
        <f t="shared" si="8"/>
        <v>0</v>
      </c>
      <c r="H132" s="133">
        <f t="shared" si="9"/>
        <v>0</v>
      </c>
      <c r="I132" s="734"/>
      <c r="J132" s="735"/>
      <c r="K132" s="735"/>
      <c r="L132" s="736"/>
    </row>
    <row r="133" spans="1:12" x14ac:dyDescent="0.2">
      <c r="A133" s="769"/>
      <c r="B133" s="88">
        <v>53209040000000</v>
      </c>
      <c r="C133" s="89" t="s">
        <v>67</v>
      </c>
      <c r="D133" s="554">
        <v>0</v>
      </c>
      <c r="E133" s="563">
        <v>0</v>
      </c>
      <c r="F133" s="556">
        <v>0</v>
      </c>
      <c r="G133" s="132">
        <f t="shared" si="8"/>
        <v>0</v>
      </c>
      <c r="H133" s="133">
        <f t="shared" si="9"/>
        <v>0</v>
      </c>
      <c r="I133" s="734"/>
      <c r="J133" s="735"/>
      <c r="K133" s="735"/>
      <c r="L133" s="736"/>
    </row>
    <row r="134" spans="1:12" x14ac:dyDescent="0.2">
      <c r="A134" s="769"/>
      <c r="B134" s="88">
        <v>53209050000000</v>
      </c>
      <c r="C134" s="89" t="s">
        <v>68</v>
      </c>
      <c r="D134" s="554">
        <v>0</v>
      </c>
      <c r="E134" s="563">
        <v>0</v>
      </c>
      <c r="F134" s="556">
        <v>0</v>
      </c>
      <c r="G134" s="132">
        <f t="shared" si="8"/>
        <v>0</v>
      </c>
      <c r="H134" s="133">
        <f t="shared" si="9"/>
        <v>0</v>
      </c>
      <c r="I134" s="734"/>
      <c r="J134" s="735"/>
      <c r="K134" s="735"/>
      <c r="L134" s="736"/>
    </row>
    <row r="135" spans="1:12" x14ac:dyDescent="0.2">
      <c r="A135" s="769"/>
      <c r="B135" s="88">
        <v>53209990000000</v>
      </c>
      <c r="C135" s="89" t="s">
        <v>69</v>
      </c>
      <c r="D135" s="554">
        <v>0</v>
      </c>
      <c r="E135" s="563">
        <v>0</v>
      </c>
      <c r="F135" s="556">
        <v>0</v>
      </c>
      <c r="G135" s="132">
        <f t="shared" si="8"/>
        <v>0</v>
      </c>
      <c r="H135" s="133">
        <f t="shared" si="9"/>
        <v>0</v>
      </c>
      <c r="I135" s="734"/>
      <c r="J135" s="735"/>
      <c r="K135" s="735"/>
      <c r="L135" s="736"/>
    </row>
    <row r="136" spans="1:12" ht="13.5" thickBot="1" x14ac:dyDescent="0.25">
      <c r="A136" s="769"/>
      <c r="B136" s="88">
        <v>53210020100000</v>
      </c>
      <c r="C136" s="89" t="s">
        <v>70</v>
      </c>
      <c r="D136" s="561">
        <v>0</v>
      </c>
      <c r="E136" s="564">
        <v>0</v>
      </c>
      <c r="F136" s="559">
        <v>0</v>
      </c>
      <c r="G136" s="132">
        <f t="shared" si="8"/>
        <v>0</v>
      </c>
      <c r="H136" s="133">
        <f t="shared" si="9"/>
        <v>0</v>
      </c>
      <c r="I136" s="734"/>
      <c r="J136" s="735"/>
      <c r="K136" s="735"/>
      <c r="L136" s="736"/>
    </row>
    <row r="137" spans="1:12" ht="13.5" thickBot="1" x14ac:dyDescent="0.25">
      <c r="A137" s="769"/>
      <c r="B137" s="87"/>
      <c r="C137" s="60" t="s">
        <v>71</v>
      </c>
      <c r="D137" s="90">
        <f>SUM(D138:D144)</f>
        <v>0</v>
      </c>
      <c r="E137" s="92"/>
      <c r="F137" s="92"/>
      <c r="G137" s="61">
        <f>SUM(G138:G144)</f>
        <v>0</v>
      </c>
      <c r="H137" s="61">
        <f>SUM(H138:H144)</f>
        <v>0</v>
      </c>
      <c r="I137" s="734"/>
      <c r="J137" s="735"/>
      <c r="K137" s="735"/>
      <c r="L137" s="736"/>
    </row>
    <row r="138" spans="1:12" x14ac:dyDescent="0.2">
      <c r="A138" s="769"/>
      <c r="B138" s="88">
        <v>53206030000000</v>
      </c>
      <c r="C138" s="89" t="s">
        <v>123</v>
      </c>
      <c r="D138" s="560">
        <v>0</v>
      </c>
      <c r="E138" s="562">
        <v>0</v>
      </c>
      <c r="F138" s="553">
        <v>0</v>
      </c>
      <c r="G138" s="132">
        <f t="shared" ref="G138:G144" si="10">E138*F138</f>
        <v>0</v>
      </c>
      <c r="H138" s="133">
        <f t="shared" ref="H138:H144" si="11">D138+G138</f>
        <v>0</v>
      </c>
      <c r="I138" s="734"/>
      <c r="J138" s="735"/>
      <c r="K138" s="735"/>
      <c r="L138" s="736"/>
    </row>
    <row r="139" spans="1:12" x14ac:dyDescent="0.2">
      <c r="A139" s="769"/>
      <c r="B139" s="88">
        <v>53206040000000</v>
      </c>
      <c r="C139" s="89" t="s">
        <v>124</v>
      </c>
      <c r="D139" s="554">
        <v>0</v>
      </c>
      <c r="E139" s="563">
        <v>0</v>
      </c>
      <c r="F139" s="556">
        <v>0</v>
      </c>
      <c r="G139" s="132">
        <f t="shared" si="10"/>
        <v>0</v>
      </c>
      <c r="H139" s="133">
        <f t="shared" si="11"/>
        <v>0</v>
      </c>
      <c r="I139" s="734"/>
      <c r="J139" s="735"/>
      <c r="K139" s="735"/>
      <c r="L139" s="736"/>
    </row>
    <row r="140" spans="1:12" x14ac:dyDescent="0.2">
      <c r="A140" s="769"/>
      <c r="B140" s="88">
        <v>53206060000000</v>
      </c>
      <c r="C140" s="89" t="s">
        <v>125</v>
      </c>
      <c r="D140" s="554">
        <v>0</v>
      </c>
      <c r="E140" s="563">
        <v>0</v>
      </c>
      <c r="F140" s="556">
        <v>0</v>
      </c>
      <c r="G140" s="132">
        <f t="shared" si="10"/>
        <v>0</v>
      </c>
      <c r="H140" s="133">
        <f t="shared" si="11"/>
        <v>0</v>
      </c>
      <c r="I140" s="734"/>
      <c r="J140" s="735"/>
      <c r="K140" s="735"/>
      <c r="L140" s="736"/>
    </row>
    <row r="141" spans="1:12" x14ac:dyDescent="0.2">
      <c r="A141" s="769"/>
      <c r="B141" s="88">
        <v>53206070000000</v>
      </c>
      <c r="C141" s="89" t="s">
        <v>126</v>
      </c>
      <c r="D141" s="554">
        <v>0</v>
      </c>
      <c r="E141" s="563">
        <v>0</v>
      </c>
      <c r="F141" s="556">
        <v>0</v>
      </c>
      <c r="G141" s="132">
        <f t="shared" si="10"/>
        <v>0</v>
      </c>
      <c r="H141" s="133">
        <f t="shared" si="11"/>
        <v>0</v>
      </c>
      <c r="I141" s="734"/>
      <c r="J141" s="735"/>
      <c r="K141" s="735"/>
      <c r="L141" s="736"/>
    </row>
    <row r="142" spans="1:12" x14ac:dyDescent="0.2">
      <c r="A142" s="769"/>
      <c r="B142" s="88">
        <v>53206990000000</v>
      </c>
      <c r="C142" s="89" t="s">
        <v>127</v>
      </c>
      <c r="D142" s="554">
        <v>0</v>
      </c>
      <c r="E142" s="563">
        <v>0</v>
      </c>
      <c r="F142" s="556">
        <v>0</v>
      </c>
      <c r="G142" s="132">
        <f t="shared" si="10"/>
        <v>0</v>
      </c>
      <c r="H142" s="133">
        <f t="shared" si="11"/>
        <v>0</v>
      </c>
      <c r="I142" s="734"/>
      <c r="J142" s="735"/>
      <c r="K142" s="735"/>
      <c r="L142" s="736"/>
    </row>
    <row r="143" spans="1:12" x14ac:dyDescent="0.2">
      <c r="A143" s="769"/>
      <c r="B143" s="88">
        <v>53208030000000</v>
      </c>
      <c r="C143" s="89" t="s">
        <v>128</v>
      </c>
      <c r="D143" s="554">
        <v>0</v>
      </c>
      <c r="E143" s="563">
        <v>0</v>
      </c>
      <c r="F143" s="556">
        <v>0</v>
      </c>
      <c r="G143" s="132">
        <f t="shared" si="10"/>
        <v>0</v>
      </c>
      <c r="H143" s="133">
        <f t="shared" si="11"/>
        <v>0</v>
      </c>
      <c r="I143" s="734"/>
      <c r="J143" s="735"/>
      <c r="K143" s="735"/>
      <c r="L143" s="736"/>
    </row>
    <row r="144" spans="1:12" ht="13.5" thickBot="1" x14ac:dyDescent="0.25">
      <c r="A144" s="769"/>
      <c r="B144" s="88">
        <v>53212060000000</v>
      </c>
      <c r="C144" s="89" t="s">
        <v>121</v>
      </c>
      <c r="D144" s="561">
        <v>0</v>
      </c>
      <c r="E144" s="564">
        <v>0</v>
      </c>
      <c r="F144" s="559">
        <v>0</v>
      </c>
      <c r="G144" s="132">
        <f t="shared" si="10"/>
        <v>0</v>
      </c>
      <c r="H144" s="133">
        <f t="shared" si="11"/>
        <v>0</v>
      </c>
      <c r="I144" s="734"/>
      <c r="J144" s="735"/>
      <c r="K144" s="735"/>
      <c r="L144" s="736"/>
    </row>
    <row r="145" spans="1:12" ht="13.5" thickBot="1" x14ac:dyDescent="0.25">
      <c r="A145" s="769"/>
      <c r="B145" s="87"/>
      <c r="C145" s="60" t="s">
        <v>72</v>
      </c>
      <c r="D145" s="90">
        <f>SUM(D146:D146)</f>
        <v>0</v>
      </c>
      <c r="E145" s="92"/>
      <c r="F145" s="92"/>
      <c r="G145" s="61">
        <f>SUM(G146:G146)</f>
        <v>0</v>
      </c>
      <c r="H145" s="61">
        <f>SUM(H146:H146)</f>
        <v>0</v>
      </c>
      <c r="I145" s="734"/>
      <c r="J145" s="735"/>
      <c r="K145" s="735"/>
      <c r="L145" s="736"/>
    </row>
    <row r="146" spans="1:12" ht="13.5" thickBot="1" x14ac:dyDescent="0.25">
      <c r="A146" s="769"/>
      <c r="B146" s="136">
        <v>53204999000000</v>
      </c>
      <c r="C146" s="137" t="s">
        <v>120</v>
      </c>
      <c r="D146" s="565">
        <v>0</v>
      </c>
      <c r="E146" s="566">
        <v>0</v>
      </c>
      <c r="F146" s="567">
        <v>0</v>
      </c>
      <c r="G146" s="138">
        <f>E146*F146</f>
        <v>0</v>
      </c>
      <c r="H146" s="139">
        <f>D146+G146</f>
        <v>0</v>
      </c>
      <c r="I146" s="737"/>
      <c r="J146" s="738"/>
      <c r="K146" s="738"/>
      <c r="L146" s="739"/>
    </row>
    <row r="147" spans="1:12" collapsed="1" x14ac:dyDescent="0.2">
      <c r="A147" s="779"/>
      <c r="B147" s="144"/>
      <c r="C147" s="145" t="s">
        <v>129</v>
      </c>
      <c r="D147" s="361">
        <f>SUM(D81,D107)</f>
        <v>0</v>
      </c>
      <c r="E147" s="362"/>
      <c r="F147" s="362"/>
      <c r="G147" s="146">
        <f>SUM(G81,G107)</f>
        <v>0</v>
      </c>
      <c r="H147" s="146">
        <f>SUM(H81,H107)</f>
        <v>0</v>
      </c>
      <c r="I147" s="740"/>
      <c r="J147" s="741"/>
      <c r="K147" s="741"/>
      <c r="L147" s="742"/>
    </row>
    <row r="148" spans="1:12" ht="12.75" customHeight="1" x14ac:dyDescent="0.2">
      <c r="A148" s="756" t="s">
        <v>94</v>
      </c>
      <c r="B148" s="758" t="s">
        <v>86</v>
      </c>
      <c r="C148" s="760" t="s">
        <v>87</v>
      </c>
      <c r="D148" s="762" t="s">
        <v>88</v>
      </c>
      <c r="E148" s="751" t="s">
        <v>89</v>
      </c>
      <c r="F148" s="752"/>
      <c r="G148" s="753"/>
      <c r="H148" s="754" t="s">
        <v>82</v>
      </c>
      <c r="I148" s="744" t="s">
        <v>85</v>
      </c>
      <c r="J148" s="745"/>
      <c r="K148" s="745"/>
      <c r="L148" s="746"/>
    </row>
    <row r="149" spans="1:12" ht="25.5" x14ac:dyDescent="0.2">
      <c r="A149" s="757"/>
      <c r="B149" s="759"/>
      <c r="C149" s="761"/>
      <c r="D149" s="763"/>
      <c r="E149" s="52" t="s">
        <v>73</v>
      </c>
      <c r="F149" s="53" t="s">
        <v>74</v>
      </c>
      <c r="G149" s="54" t="s">
        <v>7</v>
      </c>
      <c r="H149" s="755"/>
      <c r="I149" s="747"/>
      <c r="J149" s="748"/>
      <c r="K149" s="748"/>
      <c r="L149" s="749"/>
    </row>
    <row r="150" spans="1:12" ht="15.75" customHeight="1" x14ac:dyDescent="0.2">
      <c r="A150" s="768" t="str">
        <f>+'A) Reajuste Tarifas y Ocupación'!A22</f>
        <v>(Nombre de J.I. n° 3)</v>
      </c>
      <c r="B150" s="86"/>
      <c r="C150" s="56" t="s">
        <v>12</v>
      </c>
      <c r="D150" s="57">
        <f>SUM(D151,D156)</f>
        <v>0</v>
      </c>
      <c r="E150" s="58"/>
      <c r="F150" s="58"/>
      <c r="G150" s="355">
        <f>SUM(G151,G156)</f>
        <v>0</v>
      </c>
      <c r="H150" s="59">
        <f>SUM(H151,H156)</f>
        <v>0</v>
      </c>
      <c r="I150" s="734"/>
      <c r="J150" s="735"/>
      <c r="K150" s="735"/>
      <c r="L150" s="736"/>
    </row>
    <row r="151" spans="1:12" x14ac:dyDescent="0.2">
      <c r="A151" s="769"/>
      <c r="B151" s="87"/>
      <c r="C151" s="60" t="s">
        <v>13</v>
      </c>
      <c r="D151" s="90">
        <f>SUM(D152:D155)</f>
        <v>0</v>
      </c>
      <c r="E151" s="91"/>
      <c r="F151" s="91"/>
      <c r="G151" s="356">
        <f>SUM(G152:G155)</f>
        <v>0</v>
      </c>
      <c r="H151" s="61">
        <f>SUM(H152:H155)</f>
        <v>0</v>
      </c>
      <c r="I151" s="734"/>
      <c r="J151" s="735"/>
      <c r="K151" s="735"/>
      <c r="L151" s="736"/>
    </row>
    <row r="152" spans="1:12" ht="13.5" thickBot="1" x14ac:dyDescent="0.25">
      <c r="A152" s="769"/>
      <c r="B152" s="88">
        <v>53103040100000</v>
      </c>
      <c r="C152" s="89" t="s">
        <v>119</v>
      </c>
      <c r="D152" s="76">
        <f>+'C) Remuneraciones'!L41</f>
        <v>0</v>
      </c>
      <c r="E152" s="134">
        <v>0</v>
      </c>
      <c r="F152" s="135">
        <v>0</v>
      </c>
      <c r="G152" s="132">
        <f>E152*F152</f>
        <v>0</v>
      </c>
      <c r="H152" s="133">
        <f>D152+G152</f>
        <v>0</v>
      </c>
      <c r="I152" s="734"/>
      <c r="J152" s="735"/>
      <c r="K152" s="735"/>
      <c r="L152" s="736"/>
    </row>
    <row r="153" spans="1:12" x14ac:dyDescent="0.2">
      <c r="A153" s="769"/>
      <c r="B153" s="88">
        <v>53103050000000</v>
      </c>
      <c r="C153" s="89" t="s">
        <v>14</v>
      </c>
      <c r="D153" s="551">
        <v>0</v>
      </c>
      <c r="E153" s="552">
        <v>0</v>
      </c>
      <c r="F153" s="553">
        <v>0</v>
      </c>
      <c r="G153" s="132">
        <f>E153*F153</f>
        <v>0</v>
      </c>
      <c r="H153" s="133">
        <f>D153+G153</f>
        <v>0</v>
      </c>
      <c r="I153" s="734"/>
      <c r="J153" s="735"/>
      <c r="K153" s="735"/>
      <c r="L153" s="736"/>
    </row>
    <row r="154" spans="1:12" x14ac:dyDescent="0.2">
      <c r="A154" s="769"/>
      <c r="B154" s="88">
        <v>53103060000000</v>
      </c>
      <c r="C154" s="89" t="s">
        <v>15</v>
      </c>
      <c r="D154" s="554">
        <v>0</v>
      </c>
      <c r="E154" s="555">
        <v>0</v>
      </c>
      <c r="F154" s="556">
        <v>0</v>
      </c>
      <c r="G154" s="132">
        <f>E154*F154</f>
        <v>0</v>
      </c>
      <c r="H154" s="133">
        <f>D154+G154</f>
        <v>0</v>
      </c>
      <c r="I154" s="734"/>
      <c r="J154" s="735"/>
      <c r="K154" s="735"/>
      <c r="L154" s="736"/>
    </row>
    <row r="155" spans="1:12" ht="13.5" thickBot="1" x14ac:dyDescent="0.25">
      <c r="A155" s="769"/>
      <c r="B155" s="88">
        <v>53103080010000</v>
      </c>
      <c r="C155" s="89" t="s">
        <v>16</v>
      </c>
      <c r="D155" s="557">
        <v>0</v>
      </c>
      <c r="E155" s="558">
        <v>0</v>
      </c>
      <c r="F155" s="559">
        <v>0</v>
      </c>
      <c r="G155" s="132">
        <f>E155*F155</f>
        <v>0</v>
      </c>
      <c r="H155" s="133">
        <f>D155+G155</f>
        <v>0</v>
      </c>
      <c r="I155" s="734"/>
      <c r="J155" s="735"/>
      <c r="K155" s="735"/>
      <c r="L155" s="736"/>
    </row>
    <row r="156" spans="1:12" ht="13.5" thickBot="1" x14ac:dyDescent="0.25">
      <c r="A156" s="769"/>
      <c r="B156" s="87"/>
      <c r="C156" s="60" t="s">
        <v>17</v>
      </c>
      <c r="D156" s="90">
        <f>SUM(D157:D175)</f>
        <v>0</v>
      </c>
      <c r="E156" s="92"/>
      <c r="F156" s="92"/>
      <c r="G156" s="61">
        <f>SUM(G157:G175)</f>
        <v>0</v>
      </c>
      <c r="H156" s="61">
        <f>SUM(H157:H175)</f>
        <v>0</v>
      </c>
      <c r="I156" s="734"/>
      <c r="J156" s="735"/>
      <c r="K156" s="735"/>
      <c r="L156" s="736"/>
    </row>
    <row r="157" spans="1:12" x14ac:dyDescent="0.2">
      <c r="A157" s="769"/>
      <c r="B157" s="88">
        <v>53201010100000</v>
      </c>
      <c r="C157" s="89" t="s">
        <v>18</v>
      </c>
      <c r="D157" s="560">
        <v>0</v>
      </c>
      <c r="E157" s="552">
        <v>0</v>
      </c>
      <c r="F157" s="553">
        <v>0</v>
      </c>
      <c r="G157" s="132">
        <f t="shared" ref="G157:G175" si="12">E157*F157</f>
        <v>0</v>
      </c>
      <c r="H157" s="133">
        <f t="shared" ref="H157:H175" si="13">D157+G157</f>
        <v>0</v>
      </c>
      <c r="I157" s="734"/>
      <c r="J157" s="735"/>
      <c r="K157" s="735"/>
      <c r="L157" s="736"/>
    </row>
    <row r="158" spans="1:12" x14ac:dyDescent="0.2">
      <c r="A158" s="769"/>
      <c r="B158" s="88">
        <v>53202010100000</v>
      </c>
      <c r="C158" s="89" t="s">
        <v>19</v>
      </c>
      <c r="D158" s="554">
        <v>0</v>
      </c>
      <c r="E158" s="555">
        <v>0</v>
      </c>
      <c r="F158" s="556">
        <v>0</v>
      </c>
      <c r="G158" s="132">
        <f t="shared" si="12"/>
        <v>0</v>
      </c>
      <c r="H158" s="133">
        <f t="shared" si="13"/>
        <v>0</v>
      </c>
      <c r="I158" s="734"/>
      <c r="J158" s="735"/>
      <c r="K158" s="735"/>
      <c r="L158" s="736"/>
    </row>
    <row r="159" spans="1:12" x14ac:dyDescent="0.2">
      <c r="A159" s="769"/>
      <c r="B159" s="88">
        <v>53203010100000</v>
      </c>
      <c r="C159" s="89" t="s">
        <v>20</v>
      </c>
      <c r="D159" s="554">
        <v>0</v>
      </c>
      <c r="E159" s="555">
        <v>0</v>
      </c>
      <c r="F159" s="556">
        <v>0</v>
      </c>
      <c r="G159" s="132">
        <f t="shared" si="12"/>
        <v>0</v>
      </c>
      <c r="H159" s="133">
        <f t="shared" si="13"/>
        <v>0</v>
      </c>
      <c r="I159" s="734"/>
      <c r="J159" s="735"/>
      <c r="K159" s="735"/>
      <c r="L159" s="736"/>
    </row>
    <row r="160" spans="1:12" x14ac:dyDescent="0.2">
      <c r="A160" s="769"/>
      <c r="B160" s="88">
        <v>53203030000000</v>
      </c>
      <c r="C160" s="89" t="s">
        <v>21</v>
      </c>
      <c r="D160" s="554">
        <v>0</v>
      </c>
      <c r="E160" s="555">
        <v>0</v>
      </c>
      <c r="F160" s="556">
        <v>0</v>
      </c>
      <c r="G160" s="132">
        <f t="shared" si="12"/>
        <v>0</v>
      </c>
      <c r="H160" s="133">
        <f t="shared" si="13"/>
        <v>0</v>
      </c>
      <c r="I160" s="734"/>
      <c r="J160" s="735"/>
      <c r="K160" s="735"/>
      <c r="L160" s="736"/>
    </row>
    <row r="161" spans="1:12" x14ac:dyDescent="0.2">
      <c r="A161" s="769"/>
      <c r="B161" s="88">
        <v>53204030000000</v>
      </c>
      <c r="C161" s="89" t="s">
        <v>22</v>
      </c>
      <c r="D161" s="554">
        <v>0</v>
      </c>
      <c r="E161" s="555">
        <v>0</v>
      </c>
      <c r="F161" s="556">
        <v>0</v>
      </c>
      <c r="G161" s="132">
        <f t="shared" si="12"/>
        <v>0</v>
      </c>
      <c r="H161" s="133">
        <f t="shared" si="13"/>
        <v>0</v>
      </c>
      <c r="I161" s="734"/>
      <c r="J161" s="735"/>
      <c r="K161" s="735"/>
      <c r="L161" s="736"/>
    </row>
    <row r="162" spans="1:12" x14ac:dyDescent="0.2">
      <c r="A162" s="769"/>
      <c r="B162" s="88">
        <v>53204100100001</v>
      </c>
      <c r="C162" s="89" t="s">
        <v>23</v>
      </c>
      <c r="D162" s="554">
        <v>0</v>
      </c>
      <c r="E162" s="555">
        <v>0</v>
      </c>
      <c r="F162" s="556">
        <v>0</v>
      </c>
      <c r="G162" s="132">
        <f t="shared" si="12"/>
        <v>0</v>
      </c>
      <c r="H162" s="133">
        <f t="shared" si="13"/>
        <v>0</v>
      </c>
      <c r="I162" s="734"/>
      <c r="J162" s="735"/>
      <c r="K162" s="735"/>
      <c r="L162" s="736"/>
    </row>
    <row r="163" spans="1:12" x14ac:dyDescent="0.2">
      <c r="A163" s="769"/>
      <c r="B163" s="88">
        <v>53204130100000</v>
      </c>
      <c r="C163" s="89" t="s">
        <v>24</v>
      </c>
      <c r="D163" s="554">
        <v>0</v>
      </c>
      <c r="E163" s="555">
        <v>0</v>
      </c>
      <c r="F163" s="556">
        <v>0</v>
      </c>
      <c r="G163" s="132">
        <f t="shared" si="12"/>
        <v>0</v>
      </c>
      <c r="H163" s="133">
        <f t="shared" si="13"/>
        <v>0</v>
      </c>
      <c r="I163" s="734"/>
      <c r="J163" s="735"/>
      <c r="K163" s="735"/>
      <c r="L163" s="736"/>
    </row>
    <row r="164" spans="1:12" x14ac:dyDescent="0.2">
      <c r="A164" s="769"/>
      <c r="B164" s="88">
        <v>53205010100000</v>
      </c>
      <c r="C164" s="89" t="s">
        <v>25</v>
      </c>
      <c r="D164" s="554">
        <v>0</v>
      </c>
      <c r="E164" s="555">
        <v>0</v>
      </c>
      <c r="F164" s="556">
        <v>0</v>
      </c>
      <c r="G164" s="132">
        <f t="shared" si="12"/>
        <v>0</v>
      </c>
      <c r="H164" s="133">
        <f t="shared" si="13"/>
        <v>0</v>
      </c>
      <c r="I164" s="734"/>
      <c r="J164" s="735"/>
      <c r="K164" s="735"/>
      <c r="L164" s="736"/>
    </row>
    <row r="165" spans="1:12" x14ac:dyDescent="0.2">
      <c r="A165" s="769"/>
      <c r="B165" s="88">
        <v>53205020100000</v>
      </c>
      <c r="C165" s="89" t="s">
        <v>26</v>
      </c>
      <c r="D165" s="554">
        <v>0</v>
      </c>
      <c r="E165" s="555">
        <v>0</v>
      </c>
      <c r="F165" s="556">
        <v>0</v>
      </c>
      <c r="G165" s="132">
        <f t="shared" si="12"/>
        <v>0</v>
      </c>
      <c r="H165" s="133">
        <f t="shared" si="13"/>
        <v>0</v>
      </c>
      <c r="I165" s="734"/>
      <c r="J165" s="735"/>
      <c r="K165" s="735"/>
      <c r="L165" s="736"/>
    </row>
    <row r="166" spans="1:12" x14ac:dyDescent="0.2">
      <c r="A166" s="769"/>
      <c r="B166" s="88">
        <v>53205030100000</v>
      </c>
      <c r="C166" s="89" t="s">
        <v>27</v>
      </c>
      <c r="D166" s="554">
        <v>0</v>
      </c>
      <c r="E166" s="555">
        <v>0</v>
      </c>
      <c r="F166" s="556">
        <v>0</v>
      </c>
      <c r="G166" s="132">
        <f t="shared" si="12"/>
        <v>0</v>
      </c>
      <c r="H166" s="133">
        <f t="shared" si="13"/>
        <v>0</v>
      </c>
      <c r="I166" s="734"/>
      <c r="J166" s="735"/>
      <c r="K166" s="735"/>
      <c r="L166" s="736"/>
    </row>
    <row r="167" spans="1:12" x14ac:dyDescent="0.2">
      <c r="A167" s="769"/>
      <c r="B167" s="88">
        <v>53205050100000</v>
      </c>
      <c r="C167" s="89" t="s">
        <v>28</v>
      </c>
      <c r="D167" s="554">
        <v>0</v>
      </c>
      <c r="E167" s="555">
        <v>0</v>
      </c>
      <c r="F167" s="556">
        <v>0</v>
      </c>
      <c r="G167" s="132">
        <f t="shared" si="12"/>
        <v>0</v>
      </c>
      <c r="H167" s="133">
        <f t="shared" si="13"/>
        <v>0</v>
      </c>
      <c r="I167" s="734"/>
      <c r="J167" s="735"/>
      <c r="K167" s="735"/>
      <c r="L167" s="736"/>
    </row>
    <row r="168" spans="1:12" x14ac:dyDescent="0.2">
      <c r="A168" s="769"/>
      <c r="B168" s="88">
        <v>53205060100000</v>
      </c>
      <c r="C168" s="89" t="s">
        <v>29</v>
      </c>
      <c r="D168" s="554">
        <v>0</v>
      </c>
      <c r="E168" s="555">
        <v>0</v>
      </c>
      <c r="F168" s="556">
        <v>0</v>
      </c>
      <c r="G168" s="132">
        <f t="shared" si="12"/>
        <v>0</v>
      </c>
      <c r="H168" s="133">
        <f t="shared" si="13"/>
        <v>0</v>
      </c>
      <c r="I168" s="734"/>
      <c r="J168" s="735"/>
      <c r="K168" s="735"/>
      <c r="L168" s="736"/>
    </row>
    <row r="169" spans="1:12" x14ac:dyDescent="0.2">
      <c r="A169" s="769"/>
      <c r="B169" s="88">
        <v>53205070100000</v>
      </c>
      <c r="C169" s="89" t="s">
        <v>30</v>
      </c>
      <c r="D169" s="554">
        <v>0</v>
      </c>
      <c r="E169" s="555">
        <v>0</v>
      </c>
      <c r="F169" s="556">
        <v>0</v>
      </c>
      <c r="G169" s="132">
        <f t="shared" si="12"/>
        <v>0</v>
      </c>
      <c r="H169" s="133">
        <f t="shared" si="13"/>
        <v>0</v>
      </c>
      <c r="I169" s="734"/>
      <c r="J169" s="735"/>
      <c r="K169" s="735"/>
      <c r="L169" s="736"/>
    </row>
    <row r="170" spans="1:12" x14ac:dyDescent="0.2">
      <c r="A170" s="769"/>
      <c r="B170" s="88">
        <v>53208010100000</v>
      </c>
      <c r="C170" s="89" t="s">
        <v>31</v>
      </c>
      <c r="D170" s="554">
        <v>0</v>
      </c>
      <c r="E170" s="555">
        <v>0</v>
      </c>
      <c r="F170" s="556">
        <v>0</v>
      </c>
      <c r="G170" s="132">
        <f t="shared" si="12"/>
        <v>0</v>
      </c>
      <c r="H170" s="133">
        <f t="shared" si="13"/>
        <v>0</v>
      </c>
      <c r="I170" s="734"/>
      <c r="J170" s="735"/>
      <c r="K170" s="735"/>
      <c r="L170" s="736"/>
    </row>
    <row r="171" spans="1:12" x14ac:dyDescent="0.2">
      <c r="A171" s="769"/>
      <c r="B171" s="88">
        <v>53208070100001</v>
      </c>
      <c r="C171" s="89" t="s">
        <v>32</v>
      </c>
      <c r="D171" s="554">
        <v>0</v>
      </c>
      <c r="E171" s="555">
        <v>0</v>
      </c>
      <c r="F171" s="556">
        <v>0</v>
      </c>
      <c r="G171" s="132">
        <f t="shared" si="12"/>
        <v>0</v>
      </c>
      <c r="H171" s="133">
        <f t="shared" si="13"/>
        <v>0</v>
      </c>
      <c r="I171" s="734"/>
      <c r="J171" s="735"/>
      <c r="K171" s="735"/>
      <c r="L171" s="736"/>
    </row>
    <row r="172" spans="1:12" x14ac:dyDescent="0.2">
      <c r="A172" s="769"/>
      <c r="B172" s="88">
        <v>53208100100001</v>
      </c>
      <c r="C172" s="89" t="s">
        <v>187</v>
      </c>
      <c r="D172" s="554">
        <v>0</v>
      </c>
      <c r="E172" s="555">
        <v>0</v>
      </c>
      <c r="F172" s="556">
        <v>0</v>
      </c>
      <c r="G172" s="132">
        <f t="shared" si="12"/>
        <v>0</v>
      </c>
      <c r="H172" s="133">
        <f t="shared" si="13"/>
        <v>0</v>
      </c>
      <c r="I172" s="734"/>
      <c r="J172" s="735"/>
      <c r="K172" s="735"/>
      <c r="L172" s="736"/>
    </row>
    <row r="173" spans="1:12" x14ac:dyDescent="0.2">
      <c r="A173" s="769"/>
      <c r="B173" s="88">
        <v>53211030000000</v>
      </c>
      <c r="C173" s="89" t="s">
        <v>33</v>
      </c>
      <c r="D173" s="554">
        <v>0</v>
      </c>
      <c r="E173" s="555">
        <v>0</v>
      </c>
      <c r="F173" s="556">
        <v>0</v>
      </c>
      <c r="G173" s="132">
        <f t="shared" si="12"/>
        <v>0</v>
      </c>
      <c r="H173" s="133">
        <f t="shared" si="13"/>
        <v>0</v>
      </c>
      <c r="I173" s="734"/>
      <c r="J173" s="735"/>
      <c r="K173" s="735"/>
      <c r="L173" s="736"/>
    </row>
    <row r="174" spans="1:12" x14ac:dyDescent="0.2">
      <c r="A174" s="769"/>
      <c r="B174" s="88">
        <v>53212020100000</v>
      </c>
      <c r="C174" s="89" t="s">
        <v>122</v>
      </c>
      <c r="D174" s="554">
        <v>0</v>
      </c>
      <c r="E174" s="555">
        <v>0</v>
      </c>
      <c r="F174" s="556">
        <v>0</v>
      </c>
      <c r="G174" s="132">
        <f t="shared" si="12"/>
        <v>0</v>
      </c>
      <c r="H174" s="133">
        <f t="shared" si="13"/>
        <v>0</v>
      </c>
      <c r="I174" s="734"/>
      <c r="J174" s="735"/>
      <c r="K174" s="735"/>
      <c r="L174" s="736"/>
    </row>
    <row r="175" spans="1:12" ht="13.5" thickBot="1" x14ac:dyDescent="0.25">
      <c r="A175" s="769"/>
      <c r="B175" s="88">
        <v>53214020000000</v>
      </c>
      <c r="C175" s="89" t="s">
        <v>34</v>
      </c>
      <c r="D175" s="561">
        <v>0</v>
      </c>
      <c r="E175" s="558">
        <v>0</v>
      </c>
      <c r="F175" s="559">
        <v>0</v>
      </c>
      <c r="G175" s="132">
        <f t="shared" si="12"/>
        <v>0</v>
      </c>
      <c r="H175" s="133">
        <f t="shared" si="13"/>
        <v>0</v>
      </c>
      <c r="I175" s="734"/>
      <c r="J175" s="735"/>
      <c r="K175" s="735"/>
      <c r="L175" s="736"/>
    </row>
    <row r="176" spans="1:12" ht="15.75" customHeight="1" x14ac:dyDescent="0.2">
      <c r="A176" s="769"/>
      <c r="B176" s="86"/>
      <c r="C176" s="56" t="s">
        <v>35</v>
      </c>
      <c r="D176" s="93">
        <f>SUM(D177,D182,D185,D196,D206,D214)</f>
        <v>0</v>
      </c>
      <c r="E176" s="94"/>
      <c r="F176" s="94"/>
      <c r="G176" s="57">
        <f>SUM(G177,G182,G185,G196,G206,G214)</f>
        <v>0</v>
      </c>
      <c r="H176" s="57">
        <f>SUM(H177,H182,H185,H196,H206,H214)</f>
        <v>0</v>
      </c>
      <c r="I176" s="734"/>
      <c r="J176" s="735"/>
      <c r="K176" s="735"/>
      <c r="L176" s="736"/>
    </row>
    <row r="177" spans="1:12" ht="13.5" thickBot="1" x14ac:dyDescent="0.25">
      <c r="A177" s="769"/>
      <c r="B177" s="87"/>
      <c r="C177" s="60" t="s">
        <v>36</v>
      </c>
      <c r="D177" s="61">
        <f>SUM(D178:D181)</f>
        <v>0</v>
      </c>
      <c r="E177" s="55"/>
      <c r="F177" s="55"/>
      <c r="G177" s="62">
        <f>SUM(G178:G181)</f>
        <v>0</v>
      </c>
      <c r="H177" s="62">
        <f>SUM(H178:H181)</f>
        <v>0</v>
      </c>
      <c r="I177" s="734"/>
      <c r="J177" s="735"/>
      <c r="K177" s="735"/>
      <c r="L177" s="736"/>
    </row>
    <row r="178" spans="1:12" x14ac:dyDescent="0.2">
      <c r="A178" s="769"/>
      <c r="B178" s="88">
        <v>53202020100000</v>
      </c>
      <c r="C178" s="89" t="s">
        <v>45</v>
      </c>
      <c r="D178" s="560">
        <v>0</v>
      </c>
      <c r="E178" s="552">
        <v>0</v>
      </c>
      <c r="F178" s="553">
        <v>0</v>
      </c>
      <c r="G178" s="132">
        <f>E178*F178</f>
        <v>0</v>
      </c>
      <c r="H178" s="133">
        <f>D178+G178</f>
        <v>0</v>
      </c>
      <c r="I178" s="734"/>
      <c r="J178" s="735"/>
      <c r="K178" s="735"/>
      <c r="L178" s="736"/>
    </row>
    <row r="179" spans="1:12" x14ac:dyDescent="0.2">
      <c r="A179" s="769"/>
      <c r="B179" s="88">
        <v>53202030000000</v>
      </c>
      <c r="C179" s="89" t="s">
        <v>46</v>
      </c>
      <c r="D179" s="554">
        <v>0</v>
      </c>
      <c r="E179" s="555">
        <v>0</v>
      </c>
      <c r="F179" s="556">
        <v>0</v>
      </c>
      <c r="G179" s="132">
        <f>E179*F179</f>
        <v>0</v>
      </c>
      <c r="H179" s="133">
        <f>D179+G179</f>
        <v>0</v>
      </c>
      <c r="I179" s="734"/>
      <c r="J179" s="735"/>
      <c r="K179" s="735"/>
      <c r="L179" s="736"/>
    </row>
    <row r="180" spans="1:12" x14ac:dyDescent="0.2">
      <c r="A180" s="769"/>
      <c r="B180" s="88">
        <v>53211020000000</v>
      </c>
      <c r="C180" s="89" t="s">
        <v>47</v>
      </c>
      <c r="D180" s="554">
        <v>0</v>
      </c>
      <c r="E180" s="555">
        <v>0</v>
      </c>
      <c r="F180" s="556">
        <v>0</v>
      </c>
      <c r="G180" s="132">
        <f>E180*F180</f>
        <v>0</v>
      </c>
      <c r="H180" s="133">
        <f>D180+G180</f>
        <v>0</v>
      </c>
      <c r="I180" s="734"/>
      <c r="J180" s="735"/>
      <c r="K180" s="735"/>
      <c r="L180" s="736"/>
    </row>
    <row r="181" spans="1:12" ht="13.5" thickBot="1" x14ac:dyDescent="0.25">
      <c r="A181" s="769"/>
      <c r="B181" s="88">
        <v>53101004030000</v>
      </c>
      <c r="C181" s="89" t="s">
        <v>44</v>
      </c>
      <c r="D181" s="561">
        <v>0</v>
      </c>
      <c r="E181" s="558">
        <v>0</v>
      </c>
      <c r="F181" s="559">
        <v>0</v>
      </c>
      <c r="G181" s="132">
        <f>E181*F181</f>
        <v>0</v>
      </c>
      <c r="H181" s="133">
        <f>D181+G181</f>
        <v>0</v>
      </c>
      <c r="I181" s="734"/>
      <c r="J181" s="735"/>
      <c r="K181" s="735"/>
      <c r="L181" s="736"/>
    </row>
    <row r="182" spans="1:12" ht="13.5" thickBot="1" x14ac:dyDescent="0.25">
      <c r="A182" s="769"/>
      <c r="B182" s="87"/>
      <c r="C182" s="60" t="s">
        <v>48</v>
      </c>
      <c r="D182" s="90">
        <f>SUM(D183:D184)</f>
        <v>0</v>
      </c>
      <c r="E182" s="92"/>
      <c r="F182" s="92"/>
      <c r="G182" s="62">
        <f>SUM(G183:G184)</f>
        <v>0</v>
      </c>
      <c r="H182" s="62">
        <f>SUM(H183:H184)</f>
        <v>0</v>
      </c>
      <c r="I182" s="734"/>
      <c r="J182" s="735"/>
      <c r="K182" s="735"/>
      <c r="L182" s="736"/>
    </row>
    <row r="183" spans="1:12" x14ac:dyDescent="0.2">
      <c r="A183" s="769"/>
      <c r="B183" s="88">
        <v>53205080000000</v>
      </c>
      <c r="C183" s="89" t="s">
        <v>49</v>
      </c>
      <c r="D183" s="560">
        <v>0</v>
      </c>
      <c r="E183" s="552">
        <v>0</v>
      </c>
      <c r="F183" s="553">
        <v>0</v>
      </c>
      <c r="G183" s="132">
        <f>E183*F183</f>
        <v>0</v>
      </c>
      <c r="H183" s="133">
        <f>D183+G183</f>
        <v>0</v>
      </c>
      <c r="I183" s="734"/>
      <c r="J183" s="735"/>
      <c r="K183" s="735"/>
      <c r="L183" s="736"/>
    </row>
    <row r="184" spans="1:12" ht="13.5" thickBot="1" x14ac:dyDescent="0.25">
      <c r="A184" s="769"/>
      <c r="B184" s="88">
        <v>53205990000000</v>
      </c>
      <c r="C184" s="89" t="s">
        <v>50</v>
      </c>
      <c r="D184" s="561">
        <v>0</v>
      </c>
      <c r="E184" s="558">
        <v>0</v>
      </c>
      <c r="F184" s="559">
        <v>0</v>
      </c>
      <c r="G184" s="132">
        <f>E184*F184</f>
        <v>0</v>
      </c>
      <c r="H184" s="133">
        <f>D184+G184</f>
        <v>0</v>
      </c>
      <c r="I184" s="734"/>
      <c r="J184" s="735"/>
      <c r="K184" s="735"/>
      <c r="L184" s="736"/>
    </row>
    <row r="185" spans="1:12" ht="13.5" thickBot="1" x14ac:dyDescent="0.25">
      <c r="A185" s="769"/>
      <c r="B185" s="87"/>
      <c r="C185" s="60" t="s">
        <v>51</v>
      </c>
      <c r="D185" s="90">
        <f>SUM(D186:D195)</f>
        <v>0</v>
      </c>
      <c r="E185" s="92"/>
      <c r="F185" s="92"/>
      <c r="G185" s="61">
        <f>SUM(G186:G195)</f>
        <v>0</v>
      </c>
      <c r="H185" s="61">
        <f>SUM(H186:H195)</f>
        <v>0</v>
      </c>
      <c r="I185" s="734"/>
      <c r="J185" s="735"/>
      <c r="K185" s="735"/>
      <c r="L185" s="736"/>
    </row>
    <row r="186" spans="1:12" x14ac:dyDescent="0.2">
      <c r="A186" s="769"/>
      <c r="B186" s="88">
        <v>53203010200000</v>
      </c>
      <c r="C186" s="89" t="s">
        <v>52</v>
      </c>
      <c r="D186" s="560">
        <v>0</v>
      </c>
      <c r="E186" s="562">
        <v>0</v>
      </c>
      <c r="F186" s="553">
        <v>0</v>
      </c>
      <c r="G186" s="132">
        <f t="shared" ref="G186:G195" si="14">E186*F186</f>
        <v>0</v>
      </c>
      <c r="H186" s="133">
        <f t="shared" ref="H186:H195" si="15">D186+G186</f>
        <v>0</v>
      </c>
      <c r="I186" s="734"/>
      <c r="J186" s="735"/>
      <c r="K186" s="735"/>
      <c r="L186" s="736"/>
    </row>
    <row r="187" spans="1:12" x14ac:dyDescent="0.2">
      <c r="A187" s="769"/>
      <c r="B187" s="88">
        <v>53204010000000</v>
      </c>
      <c r="C187" s="89" t="s">
        <v>53</v>
      </c>
      <c r="D187" s="554">
        <v>0</v>
      </c>
      <c r="E187" s="563">
        <v>0</v>
      </c>
      <c r="F187" s="556">
        <v>0</v>
      </c>
      <c r="G187" s="132">
        <f t="shared" si="14"/>
        <v>0</v>
      </c>
      <c r="H187" s="133">
        <f t="shared" si="15"/>
        <v>0</v>
      </c>
      <c r="I187" s="734"/>
      <c r="J187" s="735"/>
      <c r="K187" s="735"/>
      <c r="L187" s="736"/>
    </row>
    <row r="188" spans="1:12" x14ac:dyDescent="0.2">
      <c r="A188" s="769"/>
      <c r="B188" s="88">
        <v>53204040200000</v>
      </c>
      <c r="C188" s="89" t="s">
        <v>54</v>
      </c>
      <c r="D188" s="554">
        <v>0</v>
      </c>
      <c r="E188" s="563">
        <v>0</v>
      </c>
      <c r="F188" s="556">
        <v>0</v>
      </c>
      <c r="G188" s="132">
        <f t="shared" si="14"/>
        <v>0</v>
      </c>
      <c r="H188" s="133">
        <f t="shared" si="15"/>
        <v>0</v>
      </c>
      <c r="I188" s="734"/>
      <c r="J188" s="735"/>
      <c r="K188" s="735"/>
      <c r="L188" s="736"/>
    </row>
    <row r="189" spans="1:12" x14ac:dyDescent="0.2">
      <c r="A189" s="769"/>
      <c r="B189" s="88">
        <v>53204060000000</v>
      </c>
      <c r="C189" s="89" t="s">
        <v>55</v>
      </c>
      <c r="D189" s="554">
        <v>0</v>
      </c>
      <c r="E189" s="563">
        <v>0</v>
      </c>
      <c r="F189" s="556">
        <v>0</v>
      </c>
      <c r="G189" s="132">
        <f t="shared" si="14"/>
        <v>0</v>
      </c>
      <c r="H189" s="133">
        <f t="shared" si="15"/>
        <v>0</v>
      </c>
      <c r="I189" s="734"/>
      <c r="J189" s="735"/>
      <c r="K189" s="735"/>
      <c r="L189" s="736"/>
    </row>
    <row r="190" spans="1:12" x14ac:dyDescent="0.2">
      <c r="A190" s="769"/>
      <c r="B190" s="88">
        <v>53204070000000</v>
      </c>
      <c r="C190" s="89" t="s">
        <v>56</v>
      </c>
      <c r="D190" s="554">
        <v>0</v>
      </c>
      <c r="E190" s="563">
        <v>0</v>
      </c>
      <c r="F190" s="556">
        <v>0</v>
      </c>
      <c r="G190" s="132">
        <f t="shared" si="14"/>
        <v>0</v>
      </c>
      <c r="H190" s="133">
        <f t="shared" si="15"/>
        <v>0</v>
      </c>
      <c r="I190" s="734"/>
      <c r="J190" s="735"/>
      <c r="K190" s="735"/>
      <c r="L190" s="736"/>
    </row>
    <row r="191" spans="1:12" x14ac:dyDescent="0.2">
      <c r="A191" s="769"/>
      <c r="B191" s="88">
        <v>53204080000000</v>
      </c>
      <c r="C191" s="89" t="s">
        <v>57</v>
      </c>
      <c r="D191" s="554">
        <v>0</v>
      </c>
      <c r="E191" s="563">
        <v>0</v>
      </c>
      <c r="F191" s="556">
        <v>0</v>
      </c>
      <c r="G191" s="132">
        <f t="shared" si="14"/>
        <v>0</v>
      </c>
      <c r="H191" s="133">
        <f t="shared" si="15"/>
        <v>0</v>
      </c>
      <c r="I191" s="734"/>
      <c r="J191" s="735"/>
      <c r="K191" s="735"/>
      <c r="L191" s="736"/>
    </row>
    <row r="192" spans="1:12" x14ac:dyDescent="0.2">
      <c r="A192" s="769"/>
      <c r="B192" s="88">
        <v>53214010000000</v>
      </c>
      <c r="C192" s="89" t="s">
        <v>58</v>
      </c>
      <c r="D192" s="554">
        <v>0</v>
      </c>
      <c r="E192" s="563">
        <v>0</v>
      </c>
      <c r="F192" s="556">
        <v>0</v>
      </c>
      <c r="G192" s="132">
        <f t="shared" si="14"/>
        <v>0</v>
      </c>
      <c r="H192" s="133">
        <f t="shared" si="15"/>
        <v>0</v>
      </c>
      <c r="I192" s="734"/>
      <c r="J192" s="735"/>
      <c r="K192" s="735"/>
      <c r="L192" s="736"/>
    </row>
    <row r="193" spans="1:12" x14ac:dyDescent="0.2">
      <c r="A193" s="769"/>
      <c r="B193" s="88">
        <v>53214040000000</v>
      </c>
      <c r="C193" s="89" t="s">
        <v>188</v>
      </c>
      <c r="D193" s="554">
        <v>0</v>
      </c>
      <c r="E193" s="563">
        <v>0</v>
      </c>
      <c r="F193" s="556">
        <v>0</v>
      </c>
      <c r="G193" s="132">
        <f t="shared" si="14"/>
        <v>0</v>
      </c>
      <c r="H193" s="133">
        <f t="shared" si="15"/>
        <v>0</v>
      </c>
      <c r="I193" s="734"/>
      <c r="J193" s="735"/>
      <c r="K193" s="735"/>
      <c r="L193" s="736"/>
    </row>
    <row r="194" spans="1:12" x14ac:dyDescent="0.2">
      <c r="A194" s="769"/>
      <c r="B194" s="88">
        <v>55201010100004</v>
      </c>
      <c r="C194" s="89" t="s">
        <v>59</v>
      </c>
      <c r="D194" s="554">
        <v>0</v>
      </c>
      <c r="E194" s="563">
        <v>0</v>
      </c>
      <c r="F194" s="556">
        <v>0</v>
      </c>
      <c r="G194" s="132">
        <f t="shared" si="14"/>
        <v>0</v>
      </c>
      <c r="H194" s="133">
        <f t="shared" si="15"/>
        <v>0</v>
      </c>
      <c r="I194" s="734"/>
      <c r="J194" s="735"/>
      <c r="K194" s="735"/>
      <c r="L194" s="736"/>
    </row>
    <row r="195" spans="1:12" ht="13.5" thickBot="1" x14ac:dyDescent="0.25">
      <c r="A195" s="769"/>
      <c r="B195" s="88">
        <v>55201010100005</v>
      </c>
      <c r="C195" s="89" t="s">
        <v>60</v>
      </c>
      <c r="D195" s="561">
        <v>0</v>
      </c>
      <c r="E195" s="564">
        <v>0</v>
      </c>
      <c r="F195" s="559">
        <v>0</v>
      </c>
      <c r="G195" s="132">
        <f t="shared" si="14"/>
        <v>0</v>
      </c>
      <c r="H195" s="133">
        <f t="shared" si="15"/>
        <v>0</v>
      </c>
      <c r="I195" s="734"/>
      <c r="J195" s="735"/>
      <c r="K195" s="735"/>
      <c r="L195" s="736"/>
    </row>
    <row r="196" spans="1:12" ht="13.5" thickBot="1" x14ac:dyDescent="0.25">
      <c r="A196" s="769"/>
      <c r="B196" s="87"/>
      <c r="C196" s="60" t="s">
        <v>61</v>
      </c>
      <c r="D196" s="90">
        <f>SUM(D197:D205)</f>
        <v>0</v>
      </c>
      <c r="E196" s="92"/>
      <c r="F196" s="92"/>
      <c r="G196" s="61">
        <f>SUM(G197:G205)</f>
        <v>0</v>
      </c>
      <c r="H196" s="61">
        <f>SUM(H197:H205)</f>
        <v>0</v>
      </c>
      <c r="I196" s="734"/>
      <c r="J196" s="735"/>
      <c r="K196" s="735"/>
      <c r="L196" s="736"/>
    </row>
    <row r="197" spans="1:12" x14ac:dyDescent="0.2">
      <c r="A197" s="769"/>
      <c r="B197" s="88">
        <v>53207010000000</v>
      </c>
      <c r="C197" s="89" t="s">
        <v>62</v>
      </c>
      <c r="D197" s="560">
        <v>0</v>
      </c>
      <c r="E197" s="562">
        <v>0</v>
      </c>
      <c r="F197" s="553">
        <v>0</v>
      </c>
      <c r="G197" s="132">
        <f t="shared" ref="G197:G205" si="16">E197*F197</f>
        <v>0</v>
      </c>
      <c r="H197" s="133">
        <f t="shared" ref="H197:H205" si="17">D197+G197</f>
        <v>0</v>
      </c>
      <c r="I197" s="734"/>
      <c r="J197" s="735"/>
      <c r="K197" s="735"/>
      <c r="L197" s="736"/>
    </row>
    <row r="198" spans="1:12" x14ac:dyDescent="0.2">
      <c r="A198" s="769"/>
      <c r="B198" s="88">
        <v>53207020000000</v>
      </c>
      <c r="C198" s="89" t="s">
        <v>63</v>
      </c>
      <c r="D198" s="554">
        <v>0</v>
      </c>
      <c r="E198" s="563">
        <v>0</v>
      </c>
      <c r="F198" s="556">
        <v>0</v>
      </c>
      <c r="G198" s="132">
        <f t="shared" si="16"/>
        <v>0</v>
      </c>
      <c r="H198" s="133">
        <f t="shared" si="17"/>
        <v>0</v>
      </c>
      <c r="I198" s="734"/>
      <c r="J198" s="735"/>
      <c r="K198" s="735"/>
      <c r="L198" s="736"/>
    </row>
    <row r="199" spans="1:12" x14ac:dyDescent="0.2">
      <c r="A199" s="769"/>
      <c r="B199" s="88">
        <v>53208020000000</v>
      </c>
      <c r="C199" s="89" t="s">
        <v>64</v>
      </c>
      <c r="D199" s="554">
        <v>0</v>
      </c>
      <c r="E199" s="563">
        <v>0</v>
      </c>
      <c r="F199" s="556">
        <v>0</v>
      </c>
      <c r="G199" s="132">
        <f t="shared" si="16"/>
        <v>0</v>
      </c>
      <c r="H199" s="133">
        <f t="shared" si="17"/>
        <v>0</v>
      </c>
      <c r="I199" s="734"/>
      <c r="J199" s="735"/>
      <c r="K199" s="735"/>
      <c r="L199" s="736"/>
    </row>
    <row r="200" spans="1:12" x14ac:dyDescent="0.2">
      <c r="A200" s="769"/>
      <c r="B200" s="88">
        <v>53208990000000</v>
      </c>
      <c r="C200" s="89" t="s">
        <v>65</v>
      </c>
      <c r="D200" s="554">
        <v>0</v>
      </c>
      <c r="E200" s="563">
        <v>0</v>
      </c>
      <c r="F200" s="556">
        <v>0</v>
      </c>
      <c r="G200" s="132">
        <f t="shared" si="16"/>
        <v>0</v>
      </c>
      <c r="H200" s="133">
        <f t="shared" si="17"/>
        <v>0</v>
      </c>
      <c r="I200" s="734"/>
      <c r="J200" s="735"/>
      <c r="K200" s="735"/>
      <c r="L200" s="736"/>
    </row>
    <row r="201" spans="1:12" x14ac:dyDescent="0.2">
      <c r="A201" s="769"/>
      <c r="B201" s="88">
        <v>53209010000000</v>
      </c>
      <c r="C201" s="89" t="s">
        <v>66</v>
      </c>
      <c r="D201" s="554">
        <v>0</v>
      </c>
      <c r="E201" s="563">
        <v>0</v>
      </c>
      <c r="F201" s="556">
        <v>0</v>
      </c>
      <c r="G201" s="132">
        <f t="shared" si="16"/>
        <v>0</v>
      </c>
      <c r="H201" s="133">
        <f t="shared" si="17"/>
        <v>0</v>
      </c>
      <c r="I201" s="734"/>
      <c r="J201" s="735"/>
      <c r="K201" s="735"/>
      <c r="L201" s="736"/>
    </row>
    <row r="202" spans="1:12" x14ac:dyDescent="0.2">
      <c r="A202" s="769"/>
      <c r="B202" s="88">
        <v>53209040000000</v>
      </c>
      <c r="C202" s="89" t="s">
        <v>67</v>
      </c>
      <c r="D202" s="554">
        <v>0</v>
      </c>
      <c r="E202" s="563">
        <v>0</v>
      </c>
      <c r="F202" s="556">
        <v>0</v>
      </c>
      <c r="G202" s="132">
        <f t="shared" si="16"/>
        <v>0</v>
      </c>
      <c r="H202" s="133">
        <f t="shared" si="17"/>
        <v>0</v>
      </c>
      <c r="I202" s="734"/>
      <c r="J202" s="735"/>
      <c r="K202" s="735"/>
      <c r="L202" s="736"/>
    </row>
    <row r="203" spans="1:12" x14ac:dyDescent="0.2">
      <c r="A203" s="769"/>
      <c r="B203" s="88">
        <v>53209050000000</v>
      </c>
      <c r="C203" s="89" t="s">
        <v>68</v>
      </c>
      <c r="D203" s="554">
        <v>0</v>
      </c>
      <c r="E203" s="563">
        <v>0</v>
      </c>
      <c r="F203" s="556">
        <v>0</v>
      </c>
      <c r="G203" s="132">
        <f t="shared" si="16"/>
        <v>0</v>
      </c>
      <c r="H203" s="133">
        <f t="shared" si="17"/>
        <v>0</v>
      </c>
      <c r="I203" s="734"/>
      <c r="J203" s="735"/>
      <c r="K203" s="735"/>
      <c r="L203" s="736"/>
    </row>
    <row r="204" spans="1:12" x14ac:dyDescent="0.2">
      <c r="A204" s="769"/>
      <c r="B204" s="88">
        <v>53209990000000</v>
      </c>
      <c r="C204" s="89" t="s">
        <v>69</v>
      </c>
      <c r="D204" s="554">
        <v>0</v>
      </c>
      <c r="E204" s="563">
        <v>0</v>
      </c>
      <c r="F204" s="556">
        <v>0</v>
      </c>
      <c r="G204" s="132">
        <f t="shared" si="16"/>
        <v>0</v>
      </c>
      <c r="H204" s="133">
        <f t="shared" si="17"/>
        <v>0</v>
      </c>
      <c r="I204" s="734"/>
      <c r="J204" s="735"/>
      <c r="K204" s="735"/>
      <c r="L204" s="736"/>
    </row>
    <row r="205" spans="1:12" ht="13.5" thickBot="1" x14ac:dyDescent="0.25">
      <c r="A205" s="769"/>
      <c r="B205" s="88">
        <v>53210020100000</v>
      </c>
      <c r="C205" s="89" t="s">
        <v>70</v>
      </c>
      <c r="D205" s="561">
        <v>0</v>
      </c>
      <c r="E205" s="564">
        <v>0</v>
      </c>
      <c r="F205" s="559">
        <v>0</v>
      </c>
      <c r="G205" s="132">
        <f t="shared" si="16"/>
        <v>0</v>
      </c>
      <c r="H205" s="133">
        <f t="shared" si="17"/>
        <v>0</v>
      </c>
      <c r="I205" s="734"/>
      <c r="J205" s="735"/>
      <c r="K205" s="735"/>
      <c r="L205" s="736"/>
    </row>
    <row r="206" spans="1:12" ht="13.5" thickBot="1" x14ac:dyDescent="0.25">
      <c r="A206" s="769"/>
      <c r="B206" s="87"/>
      <c r="C206" s="60" t="s">
        <v>71</v>
      </c>
      <c r="D206" s="90">
        <f>SUM(D207:D213)</f>
        <v>0</v>
      </c>
      <c r="E206" s="92"/>
      <c r="F206" s="92"/>
      <c r="G206" s="61">
        <f>SUM(G207:G213)</f>
        <v>0</v>
      </c>
      <c r="H206" s="61">
        <f>SUM(H207:H213)</f>
        <v>0</v>
      </c>
      <c r="I206" s="734"/>
      <c r="J206" s="735"/>
      <c r="K206" s="735"/>
      <c r="L206" s="736"/>
    </row>
    <row r="207" spans="1:12" x14ac:dyDescent="0.2">
      <c r="A207" s="769"/>
      <c r="B207" s="88">
        <v>53206030000000</v>
      </c>
      <c r="C207" s="89" t="s">
        <v>123</v>
      </c>
      <c r="D207" s="560">
        <v>0</v>
      </c>
      <c r="E207" s="562">
        <v>0</v>
      </c>
      <c r="F207" s="553">
        <v>0</v>
      </c>
      <c r="G207" s="132">
        <f t="shared" ref="G207:G213" si="18">E207*F207</f>
        <v>0</v>
      </c>
      <c r="H207" s="133">
        <f t="shared" ref="H207:H213" si="19">D207+G207</f>
        <v>0</v>
      </c>
      <c r="I207" s="734"/>
      <c r="J207" s="735"/>
      <c r="K207" s="735"/>
      <c r="L207" s="736"/>
    </row>
    <row r="208" spans="1:12" x14ac:dyDescent="0.2">
      <c r="A208" s="769"/>
      <c r="B208" s="88">
        <v>53206040000000</v>
      </c>
      <c r="C208" s="89" t="s">
        <v>124</v>
      </c>
      <c r="D208" s="554">
        <v>0</v>
      </c>
      <c r="E208" s="563">
        <v>0</v>
      </c>
      <c r="F208" s="556">
        <v>0</v>
      </c>
      <c r="G208" s="132">
        <f t="shared" si="18"/>
        <v>0</v>
      </c>
      <c r="H208" s="133">
        <f t="shared" si="19"/>
        <v>0</v>
      </c>
      <c r="I208" s="734"/>
      <c r="J208" s="735"/>
      <c r="K208" s="735"/>
      <c r="L208" s="736"/>
    </row>
    <row r="209" spans="1:12" x14ac:dyDescent="0.2">
      <c r="A209" s="769"/>
      <c r="B209" s="88">
        <v>53206060000000</v>
      </c>
      <c r="C209" s="89" t="s">
        <v>125</v>
      </c>
      <c r="D209" s="554">
        <v>0</v>
      </c>
      <c r="E209" s="563">
        <v>0</v>
      </c>
      <c r="F209" s="556">
        <v>0</v>
      </c>
      <c r="G209" s="132">
        <f t="shared" si="18"/>
        <v>0</v>
      </c>
      <c r="H209" s="133">
        <f t="shared" si="19"/>
        <v>0</v>
      </c>
      <c r="I209" s="734"/>
      <c r="J209" s="735"/>
      <c r="K209" s="735"/>
      <c r="L209" s="736"/>
    </row>
    <row r="210" spans="1:12" x14ac:dyDescent="0.2">
      <c r="A210" s="769"/>
      <c r="B210" s="88">
        <v>53206070000000</v>
      </c>
      <c r="C210" s="89" t="s">
        <v>126</v>
      </c>
      <c r="D210" s="554">
        <v>0</v>
      </c>
      <c r="E210" s="563">
        <v>0</v>
      </c>
      <c r="F210" s="556">
        <v>0</v>
      </c>
      <c r="G210" s="132">
        <f t="shared" si="18"/>
        <v>0</v>
      </c>
      <c r="H210" s="133">
        <f t="shared" si="19"/>
        <v>0</v>
      </c>
      <c r="I210" s="734"/>
      <c r="J210" s="735"/>
      <c r="K210" s="735"/>
      <c r="L210" s="736"/>
    </row>
    <row r="211" spans="1:12" x14ac:dyDescent="0.2">
      <c r="A211" s="769"/>
      <c r="B211" s="88">
        <v>53206990000000</v>
      </c>
      <c r="C211" s="89" t="s">
        <v>127</v>
      </c>
      <c r="D211" s="554">
        <v>0</v>
      </c>
      <c r="E211" s="563">
        <v>0</v>
      </c>
      <c r="F211" s="556">
        <v>0</v>
      </c>
      <c r="G211" s="132">
        <f t="shared" si="18"/>
        <v>0</v>
      </c>
      <c r="H211" s="133">
        <f t="shared" si="19"/>
        <v>0</v>
      </c>
      <c r="I211" s="734"/>
      <c r="J211" s="735"/>
      <c r="K211" s="735"/>
      <c r="L211" s="736"/>
    </row>
    <row r="212" spans="1:12" x14ac:dyDescent="0.2">
      <c r="A212" s="769"/>
      <c r="B212" s="88">
        <v>53208030000000</v>
      </c>
      <c r="C212" s="89" t="s">
        <v>128</v>
      </c>
      <c r="D212" s="554">
        <v>0</v>
      </c>
      <c r="E212" s="563">
        <v>0</v>
      </c>
      <c r="F212" s="556">
        <v>0</v>
      </c>
      <c r="G212" s="132">
        <f t="shared" si="18"/>
        <v>0</v>
      </c>
      <c r="H212" s="133">
        <f t="shared" si="19"/>
        <v>0</v>
      </c>
      <c r="I212" s="734"/>
      <c r="J212" s="735"/>
      <c r="K212" s="735"/>
      <c r="L212" s="736"/>
    </row>
    <row r="213" spans="1:12" ht="13.5" thickBot="1" x14ac:dyDescent="0.25">
      <c r="A213" s="769"/>
      <c r="B213" s="88">
        <v>53212060000000</v>
      </c>
      <c r="C213" s="89" t="s">
        <v>121</v>
      </c>
      <c r="D213" s="561">
        <v>0</v>
      </c>
      <c r="E213" s="564">
        <v>0</v>
      </c>
      <c r="F213" s="559">
        <v>0</v>
      </c>
      <c r="G213" s="132">
        <f t="shared" si="18"/>
        <v>0</v>
      </c>
      <c r="H213" s="133">
        <f t="shared" si="19"/>
        <v>0</v>
      </c>
      <c r="I213" s="734"/>
      <c r="J213" s="735"/>
      <c r="K213" s="735"/>
      <c r="L213" s="736"/>
    </row>
    <row r="214" spans="1:12" ht="13.5" thickBot="1" x14ac:dyDescent="0.25">
      <c r="A214" s="769"/>
      <c r="B214" s="87"/>
      <c r="C214" s="60" t="s">
        <v>72</v>
      </c>
      <c r="D214" s="90">
        <f>SUM(D215:D215)</f>
        <v>0</v>
      </c>
      <c r="E214" s="92"/>
      <c r="F214" s="92"/>
      <c r="G214" s="61">
        <f>SUM(G215:G215)</f>
        <v>0</v>
      </c>
      <c r="H214" s="61">
        <f>SUM(H215:H215)</f>
        <v>0</v>
      </c>
      <c r="I214" s="734"/>
      <c r="J214" s="735"/>
      <c r="K214" s="735"/>
      <c r="L214" s="736"/>
    </row>
    <row r="215" spans="1:12" ht="13.5" thickBot="1" x14ac:dyDescent="0.25">
      <c r="A215" s="769"/>
      <c r="B215" s="136">
        <v>53204999000000</v>
      </c>
      <c r="C215" s="137" t="s">
        <v>120</v>
      </c>
      <c r="D215" s="565">
        <v>0</v>
      </c>
      <c r="E215" s="566">
        <v>0</v>
      </c>
      <c r="F215" s="567">
        <v>0</v>
      </c>
      <c r="G215" s="138">
        <f>E215*F215</f>
        <v>0</v>
      </c>
      <c r="H215" s="139">
        <f>D215+G215</f>
        <v>0</v>
      </c>
      <c r="I215" s="737"/>
      <c r="J215" s="738"/>
      <c r="K215" s="738"/>
      <c r="L215" s="739"/>
    </row>
    <row r="216" spans="1:12" collapsed="1" x14ac:dyDescent="0.2">
      <c r="A216" s="779"/>
      <c r="B216" s="144"/>
      <c r="C216" s="145" t="s">
        <v>129</v>
      </c>
      <c r="D216" s="361">
        <f>SUM(D150,D176)</f>
        <v>0</v>
      </c>
      <c r="E216" s="362"/>
      <c r="F216" s="362"/>
      <c r="G216" s="146">
        <f>SUM(G150,G176)</f>
        <v>0</v>
      </c>
      <c r="H216" s="146">
        <f>SUM(H150,H176)</f>
        <v>0</v>
      </c>
      <c r="I216" s="740"/>
      <c r="J216" s="741"/>
      <c r="K216" s="741"/>
      <c r="L216" s="742"/>
    </row>
    <row r="217" spans="1:12" ht="12.75" customHeight="1" x14ac:dyDescent="0.2">
      <c r="A217" s="756" t="s">
        <v>94</v>
      </c>
      <c r="B217" s="758" t="s">
        <v>86</v>
      </c>
      <c r="C217" s="760" t="s">
        <v>87</v>
      </c>
      <c r="D217" s="762" t="s">
        <v>88</v>
      </c>
      <c r="E217" s="751" t="s">
        <v>89</v>
      </c>
      <c r="F217" s="752"/>
      <c r="G217" s="753"/>
      <c r="H217" s="754" t="s">
        <v>82</v>
      </c>
      <c r="I217" s="744" t="s">
        <v>85</v>
      </c>
      <c r="J217" s="745"/>
      <c r="K217" s="745"/>
      <c r="L217" s="746"/>
    </row>
    <row r="218" spans="1:12" ht="25.5" x14ac:dyDescent="0.2">
      <c r="A218" s="757"/>
      <c r="B218" s="759"/>
      <c r="C218" s="761"/>
      <c r="D218" s="763"/>
      <c r="E218" s="52" t="s">
        <v>73</v>
      </c>
      <c r="F218" s="53" t="s">
        <v>74</v>
      </c>
      <c r="G218" s="54" t="s">
        <v>7</v>
      </c>
      <c r="H218" s="755"/>
      <c r="I218" s="747"/>
      <c r="J218" s="748"/>
      <c r="K218" s="748"/>
      <c r="L218" s="749"/>
    </row>
    <row r="219" spans="1:12" ht="15.75" customHeight="1" x14ac:dyDescent="0.2">
      <c r="A219" s="768" t="str">
        <f>+'A) Reajuste Tarifas y Ocupación'!A27</f>
        <v>(Nombre de J.I. n° 4)</v>
      </c>
      <c r="B219" s="86"/>
      <c r="C219" s="56" t="s">
        <v>12</v>
      </c>
      <c r="D219" s="57">
        <f>SUM(D220,D225)</f>
        <v>0</v>
      </c>
      <c r="E219" s="58"/>
      <c r="F219" s="58"/>
      <c r="G219" s="355">
        <f>SUM(G220,G225)</f>
        <v>0</v>
      </c>
      <c r="H219" s="59">
        <f>SUM(H220,H225)</f>
        <v>0</v>
      </c>
      <c r="I219" s="734"/>
      <c r="J219" s="735"/>
      <c r="K219" s="735"/>
      <c r="L219" s="736"/>
    </row>
    <row r="220" spans="1:12" x14ac:dyDescent="0.2">
      <c r="A220" s="769"/>
      <c r="B220" s="87"/>
      <c r="C220" s="60" t="s">
        <v>13</v>
      </c>
      <c r="D220" s="90">
        <f>SUM(D221:D224)</f>
        <v>0</v>
      </c>
      <c r="E220" s="91"/>
      <c r="F220" s="91"/>
      <c r="G220" s="356">
        <f>SUM(G221:G224)</f>
        <v>0</v>
      </c>
      <c r="H220" s="61">
        <f>SUM(H221:H224)</f>
        <v>0</v>
      </c>
      <c r="I220" s="734"/>
      <c r="J220" s="735"/>
      <c r="K220" s="735"/>
      <c r="L220" s="736"/>
    </row>
    <row r="221" spans="1:12" ht="13.5" thickBot="1" x14ac:dyDescent="0.25">
      <c r="A221" s="769"/>
      <c r="B221" s="88">
        <v>53103040100000</v>
      </c>
      <c r="C221" s="89" t="s">
        <v>119</v>
      </c>
      <c r="D221" s="76">
        <f>+'C) Remuneraciones'!L56</f>
        <v>0</v>
      </c>
      <c r="E221" s="134">
        <v>0</v>
      </c>
      <c r="F221" s="135">
        <v>0</v>
      </c>
      <c r="G221" s="132">
        <f>E221*F221</f>
        <v>0</v>
      </c>
      <c r="H221" s="133">
        <f>D221+G221</f>
        <v>0</v>
      </c>
      <c r="I221" s="734"/>
      <c r="J221" s="735"/>
      <c r="K221" s="735"/>
      <c r="L221" s="736"/>
    </row>
    <row r="222" spans="1:12" x14ac:dyDescent="0.2">
      <c r="A222" s="769"/>
      <c r="B222" s="88">
        <v>53103050000000</v>
      </c>
      <c r="C222" s="89" t="s">
        <v>14</v>
      </c>
      <c r="D222" s="551">
        <v>0</v>
      </c>
      <c r="E222" s="552">
        <v>0</v>
      </c>
      <c r="F222" s="553">
        <v>0</v>
      </c>
      <c r="G222" s="132">
        <f>E222*F222</f>
        <v>0</v>
      </c>
      <c r="H222" s="133">
        <f>D222+G222</f>
        <v>0</v>
      </c>
      <c r="I222" s="734"/>
      <c r="J222" s="735"/>
      <c r="K222" s="735"/>
      <c r="L222" s="736"/>
    </row>
    <row r="223" spans="1:12" x14ac:dyDescent="0.2">
      <c r="A223" s="769"/>
      <c r="B223" s="88">
        <v>53103060000000</v>
      </c>
      <c r="C223" s="89" t="s">
        <v>15</v>
      </c>
      <c r="D223" s="554">
        <v>0</v>
      </c>
      <c r="E223" s="555">
        <v>0</v>
      </c>
      <c r="F223" s="556">
        <v>0</v>
      </c>
      <c r="G223" s="132">
        <f>E223*F223</f>
        <v>0</v>
      </c>
      <c r="H223" s="133">
        <f>D223+G223</f>
        <v>0</v>
      </c>
      <c r="I223" s="734"/>
      <c r="J223" s="735"/>
      <c r="K223" s="735"/>
      <c r="L223" s="736"/>
    </row>
    <row r="224" spans="1:12" ht="13.5" thickBot="1" x14ac:dyDescent="0.25">
      <c r="A224" s="769"/>
      <c r="B224" s="88">
        <v>53103080010000</v>
      </c>
      <c r="C224" s="89" t="s">
        <v>16</v>
      </c>
      <c r="D224" s="557">
        <v>0</v>
      </c>
      <c r="E224" s="558">
        <v>0</v>
      </c>
      <c r="F224" s="559">
        <v>0</v>
      </c>
      <c r="G224" s="132">
        <f>E224*F224</f>
        <v>0</v>
      </c>
      <c r="H224" s="133">
        <f>D224+G224</f>
        <v>0</v>
      </c>
      <c r="I224" s="734"/>
      <c r="J224" s="735"/>
      <c r="K224" s="735"/>
      <c r="L224" s="736"/>
    </row>
    <row r="225" spans="1:12" ht="13.5" thickBot="1" x14ac:dyDescent="0.25">
      <c r="A225" s="769"/>
      <c r="B225" s="87"/>
      <c r="C225" s="60" t="s">
        <v>17</v>
      </c>
      <c r="D225" s="90">
        <f>SUM(D226:D244)</f>
        <v>0</v>
      </c>
      <c r="E225" s="92"/>
      <c r="F225" s="92"/>
      <c r="G225" s="61">
        <f>SUM(G226:G244)</f>
        <v>0</v>
      </c>
      <c r="H225" s="61">
        <f>SUM(H226:H244)</f>
        <v>0</v>
      </c>
      <c r="I225" s="734"/>
      <c r="J225" s="735"/>
      <c r="K225" s="735"/>
      <c r="L225" s="736"/>
    </row>
    <row r="226" spans="1:12" x14ac:dyDescent="0.2">
      <c r="A226" s="769"/>
      <c r="B226" s="88">
        <v>53201010100000</v>
      </c>
      <c r="C226" s="89" t="s">
        <v>18</v>
      </c>
      <c r="D226" s="560">
        <v>0</v>
      </c>
      <c r="E226" s="552">
        <v>0</v>
      </c>
      <c r="F226" s="553">
        <v>0</v>
      </c>
      <c r="G226" s="132">
        <f t="shared" ref="G226:G244" si="20">E226*F226</f>
        <v>0</v>
      </c>
      <c r="H226" s="133">
        <f t="shared" ref="H226:H244" si="21">D226+G226</f>
        <v>0</v>
      </c>
      <c r="I226" s="734"/>
      <c r="J226" s="735"/>
      <c r="K226" s="735"/>
      <c r="L226" s="736"/>
    </row>
    <row r="227" spans="1:12" x14ac:dyDescent="0.2">
      <c r="A227" s="769"/>
      <c r="B227" s="88">
        <v>53202010100000</v>
      </c>
      <c r="C227" s="89" t="s">
        <v>19</v>
      </c>
      <c r="D227" s="554">
        <v>0</v>
      </c>
      <c r="E227" s="555">
        <v>0</v>
      </c>
      <c r="F227" s="556">
        <v>0</v>
      </c>
      <c r="G227" s="132">
        <f t="shared" si="20"/>
        <v>0</v>
      </c>
      <c r="H227" s="133">
        <f t="shared" si="21"/>
        <v>0</v>
      </c>
      <c r="I227" s="734"/>
      <c r="J227" s="735"/>
      <c r="K227" s="735"/>
      <c r="L227" s="736"/>
    </row>
    <row r="228" spans="1:12" x14ac:dyDescent="0.2">
      <c r="A228" s="769"/>
      <c r="B228" s="88">
        <v>53203010100000</v>
      </c>
      <c r="C228" s="89" t="s">
        <v>20</v>
      </c>
      <c r="D228" s="554">
        <v>0</v>
      </c>
      <c r="E228" s="555">
        <v>0</v>
      </c>
      <c r="F228" s="556">
        <v>0</v>
      </c>
      <c r="G228" s="132">
        <f t="shared" si="20"/>
        <v>0</v>
      </c>
      <c r="H228" s="133">
        <f t="shared" si="21"/>
        <v>0</v>
      </c>
      <c r="I228" s="734"/>
      <c r="J228" s="735"/>
      <c r="K228" s="735"/>
      <c r="L228" s="736"/>
    </row>
    <row r="229" spans="1:12" x14ac:dyDescent="0.2">
      <c r="A229" s="769"/>
      <c r="B229" s="88">
        <v>53203030000000</v>
      </c>
      <c r="C229" s="89" t="s">
        <v>21</v>
      </c>
      <c r="D229" s="554">
        <v>0</v>
      </c>
      <c r="E229" s="555">
        <v>0</v>
      </c>
      <c r="F229" s="556">
        <v>0</v>
      </c>
      <c r="G229" s="132">
        <f t="shared" si="20"/>
        <v>0</v>
      </c>
      <c r="H229" s="133">
        <f t="shared" si="21"/>
        <v>0</v>
      </c>
      <c r="I229" s="734"/>
      <c r="J229" s="735"/>
      <c r="K229" s="735"/>
      <c r="L229" s="736"/>
    </row>
    <row r="230" spans="1:12" x14ac:dyDescent="0.2">
      <c r="A230" s="769"/>
      <c r="B230" s="88">
        <v>53204030000000</v>
      </c>
      <c r="C230" s="89" t="s">
        <v>22</v>
      </c>
      <c r="D230" s="554">
        <v>0</v>
      </c>
      <c r="E230" s="555">
        <v>0</v>
      </c>
      <c r="F230" s="556">
        <v>0</v>
      </c>
      <c r="G230" s="132">
        <f t="shared" si="20"/>
        <v>0</v>
      </c>
      <c r="H230" s="133">
        <f t="shared" si="21"/>
        <v>0</v>
      </c>
      <c r="I230" s="734"/>
      <c r="J230" s="735"/>
      <c r="K230" s="735"/>
      <c r="L230" s="736"/>
    </row>
    <row r="231" spans="1:12" x14ac:dyDescent="0.2">
      <c r="A231" s="769"/>
      <c r="B231" s="88">
        <v>53204100100001</v>
      </c>
      <c r="C231" s="89" t="s">
        <v>23</v>
      </c>
      <c r="D231" s="554">
        <v>0</v>
      </c>
      <c r="E231" s="555">
        <v>0</v>
      </c>
      <c r="F231" s="556">
        <v>0</v>
      </c>
      <c r="G231" s="132">
        <f t="shared" si="20"/>
        <v>0</v>
      </c>
      <c r="H231" s="133">
        <f t="shared" si="21"/>
        <v>0</v>
      </c>
      <c r="I231" s="734"/>
      <c r="J231" s="735"/>
      <c r="K231" s="735"/>
      <c r="L231" s="736"/>
    </row>
    <row r="232" spans="1:12" x14ac:dyDescent="0.2">
      <c r="A232" s="769"/>
      <c r="B232" s="88">
        <v>53204130100000</v>
      </c>
      <c r="C232" s="89" t="s">
        <v>24</v>
      </c>
      <c r="D232" s="554">
        <v>0</v>
      </c>
      <c r="E232" s="555">
        <v>0</v>
      </c>
      <c r="F232" s="556">
        <v>0</v>
      </c>
      <c r="G232" s="132">
        <f t="shared" si="20"/>
        <v>0</v>
      </c>
      <c r="H232" s="133">
        <f t="shared" si="21"/>
        <v>0</v>
      </c>
      <c r="I232" s="734"/>
      <c r="J232" s="735"/>
      <c r="K232" s="735"/>
      <c r="L232" s="736"/>
    </row>
    <row r="233" spans="1:12" x14ac:dyDescent="0.2">
      <c r="A233" s="769"/>
      <c r="B233" s="88">
        <v>53205010100000</v>
      </c>
      <c r="C233" s="89" t="s">
        <v>25</v>
      </c>
      <c r="D233" s="554">
        <v>0</v>
      </c>
      <c r="E233" s="555">
        <v>0</v>
      </c>
      <c r="F233" s="556">
        <v>0</v>
      </c>
      <c r="G233" s="132">
        <f t="shared" si="20"/>
        <v>0</v>
      </c>
      <c r="H233" s="133">
        <f t="shared" si="21"/>
        <v>0</v>
      </c>
      <c r="I233" s="734"/>
      <c r="J233" s="735"/>
      <c r="K233" s="735"/>
      <c r="L233" s="736"/>
    </row>
    <row r="234" spans="1:12" x14ac:dyDescent="0.2">
      <c r="A234" s="769"/>
      <c r="B234" s="88">
        <v>53205020100000</v>
      </c>
      <c r="C234" s="89" t="s">
        <v>26</v>
      </c>
      <c r="D234" s="554">
        <v>0</v>
      </c>
      <c r="E234" s="555">
        <v>0</v>
      </c>
      <c r="F234" s="556">
        <v>0</v>
      </c>
      <c r="G234" s="132">
        <f t="shared" si="20"/>
        <v>0</v>
      </c>
      <c r="H234" s="133">
        <f t="shared" si="21"/>
        <v>0</v>
      </c>
      <c r="I234" s="734"/>
      <c r="J234" s="735"/>
      <c r="K234" s="735"/>
      <c r="L234" s="736"/>
    </row>
    <row r="235" spans="1:12" x14ac:dyDescent="0.2">
      <c r="A235" s="769"/>
      <c r="B235" s="88">
        <v>53205030100000</v>
      </c>
      <c r="C235" s="89" t="s">
        <v>27</v>
      </c>
      <c r="D235" s="554">
        <v>0</v>
      </c>
      <c r="E235" s="555">
        <v>0</v>
      </c>
      <c r="F235" s="556">
        <v>0</v>
      </c>
      <c r="G235" s="132">
        <f t="shared" si="20"/>
        <v>0</v>
      </c>
      <c r="H235" s="133">
        <f t="shared" si="21"/>
        <v>0</v>
      </c>
      <c r="I235" s="734"/>
      <c r="J235" s="735"/>
      <c r="K235" s="735"/>
      <c r="L235" s="736"/>
    </row>
    <row r="236" spans="1:12" x14ac:dyDescent="0.2">
      <c r="A236" s="769"/>
      <c r="B236" s="88">
        <v>53205050100000</v>
      </c>
      <c r="C236" s="89" t="s">
        <v>28</v>
      </c>
      <c r="D236" s="554">
        <v>0</v>
      </c>
      <c r="E236" s="555">
        <v>0</v>
      </c>
      <c r="F236" s="556">
        <v>0</v>
      </c>
      <c r="G236" s="132">
        <f t="shared" si="20"/>
        <v>0</v>
      </c>
      <c r="H236" s="133">
        <f t="shared" si="21"/>
        <v>0</v>
      </c>
      <c r="I236" s="734"/>
      <c r="J236" s="735"/>
      <c r="K236" s="735"/>
      <c r="L236" s="736"/>
    </row>
    <row r="237" spans="1:12" x14ac:dyDescent="0.2">
      <c r="A237" s="769"/>
      <c r="B237" s="88">
        <v>53205060100000</v>
      </c>
      <c r="C237" s="89" t="s">
        <v>29</v>
      </c>
      <c r="D237" s="554">
        <v>0</v>
      </c>
      <c r="E237" s="555">
        <v>0</v>
      </c>
      <c r="F237" s="556">
        <v>0</v>
      </c>
      <c r="G237" s="132">
        <f t="shared" si="20"/>
        <v>0</v>
      </c>
      <c r="H237" s="133">
        <f t="shared" si="21"/>
        <v>0</v>
      </c>
      <c r="I237" s="734"/>
      <c r="J237" s="735"/>
      <c r="K237" s="735"/>
      <c r="L237" s="736"/>
    </row>
    <row r="238" spans="1:12" x14ac:dyDescent="0.2">
      <c r="A238" s="769"/>
      <c r="B238" s="88">
        <v>53205070100000</v>
      </c>
      <c r="C238" s="89" t="s">
        <v>30</v>
      </c>
      <c r="D238" s="554">
        <v>0</v>
      </c>
      <c r="E238" s="555">
        <v>0</v>
      </c>
      <c r="F238" s="556">
        <v>0</v>
      </c>
      <c r="G238" s="132">
        <f t="shared" si="20"/>
        <v>0</v>
      </c>
      <c r="H238" s="133">
        <f t="shared" si="21"/>
        <v>0</v>
      </c>
      <c r="I238" s="734"/>
      <c r="J238" s="735"/>
      <c r="K238" s="735"/>
      <c r="L238" s="736"/>
    </row>
    <row r="239" spans="1:12" x14ac:dyDescent="0.2">
      <c r="A239" s="769"/>
      <c r="B239" s="88">
        <v>53208010100000</v>
      </c>
      <c r="C239" s="89" t="s">
        <v>31</v>
      </c>
      <c r="D239" s="554">
        <v>0</v>
      </c>
      <c r="E239" s="555">
        <v>0</v>
      </c>
      <c r="F239" s="556">
        <v>0</v>
      </c>
      <c r="G239" s="132">
        <f t="shared" si="20"/>
        <v>0</v>
      </c>
      <c r="H239" s="133">
        <f t="shared" si="21"/>
        <v>0</v>
      </c>
      <c r="I239" s="734"/>
      <c r="J239" s="735"/>
      <c r="K239" s="735"/>
      <c r="L239" s="736"/>
    </row>
    <row r="240" spans="1:12" x14ac:dyDescent="0.2">
      <c r="A240" s="769"/>
      <c r="B240" s="88">
        <v>53208070100001</v>
      </c>
      <c r="C240" s="89" t="s">
        <v>32</v>
      </c>
      <c r="D240" s="554">
        <v>0</v>
      </c>
      <c r="E240" s="555">
        <v>0</v>
      </c>
      <c r="F240" s="556">
        <v>0</v>
      </c>
      <c r="G240" s="132">
        <f t="shared" si="20"/>
        <v>0</v>
      </c>
      <c r="H240" s="133">
        <f t="shared" si="21"/>
        <v>0</v>
      </c>
      <c r="I240" s="734"/>
      <c r="J240" s="735"/>
      <c r="K240" s="735"/>
      <c r="L240" s="736"/>
    </row>
    <row r="241" spans="1:12" x14ac:dyDescent="0.2">
      <c r="A241" s="769"/>
      <c r="B241" s="88">
        <v>53208100100001</v>
      </c>
      <c r="C241" s="89" t="s">
        <v>187</v>
      </c>
      <c r="D241" s="554">
        <v>0</v>
      </c>
      <c r="E241" s="555">
        <v>0</v>
      </c>
      <c r="F241" s="556">
        <v>0</v>
      </c>
      <c r="G241" s="132">
        <f t="shared" si="20"/>
        <v>0</v>
      </c>
      <c r="H241" s="133">
        <f t="shared" si="21"/>
        <v>0</v>
      </c>
      <c r="I241" s="734"/>
      <c r="J241" s="735"/>
      <c r="K241" s="735"/>
      <c r="L241" s="736"/>
    </row>
    <row r="242" spans="1:12" x14ac:dyDescent="0.2">
      <c r="A242" s="769"/>
      <c r="B242" s="88">
        <v>53211030000000</v>
      </c>
      <c r="C242" s="89" t="s">
        <v>33</v>
      </c>
      <c r="D242" s="554">
        <v>0</v>
      </c>
      <c r="E242" s="555">
        <v>0</v>
      </c>
      <c r="F242" s="556">
        <v>0</v>
      </c>
      <c r="G242" s="132">
        <f t="shared" si="20"/>
        <v>0</v>
      </c>
      <c r="H242" s="133">
        <f t="shared" si="21"/>
        <v>0</v>
      </c>
      <c r="I242" s="734"/>
      <c r="J242" s="735"/>
      <c r="K242" s="735"/>
      <c r="L242" s="736"/>
    </row>
    <row r="243" spans="1:12" x14ac:dyDescent="0.2">
      <c r="A243" s="769"/>
      <c r="B243" s="88">
        <v>53212020100000</v>
      </c>
      <c r="C243" s="89" t="s">
        <v>122</v>
      </c>
      <c r="D243" s="554">
        <v>0</v>
      </c>
      <c r="E243" s="555">
        <v>0</v>
      </c>
      <c r="F243" s="556">
        <v>0</v>
      </c>
      <c r="G243" s="132">
        <f t="shared" si="20"/>
        <v>0</v>
      </c>
      <c r="H243" s="133">
        <f t="shared" si="21"/>
        <v>0</v>
      </c>
      <c r="I243" s="734"/>
      <c r="J243" s="735"/>
      <c r="K243" s="735"/>
      <c r="L243" s="736"/>
    </row>
    <row r="244" spans="1:12" ht="13.5" thickBot="1" x14ac:dyDescent="0.25">
      <c r="A244" s="769"/>
      <c r="B244" s="88">
        <v>53214020000000</v>
      </c>
      <c r="C244" s="89" t="s">
        <v>34</v>
      </c>
      <c r="D244" s="561">
        <v>0</v>
      </c>
      <c r="E244" s="558">
        <v>0</v>
      </c>
      <c r="F244" s="559">
        <v>0</v>
      </c>
      <c r="G244" s="132">
        <f t="shared" si="20"/>
        <v>0</v>
      </c>
      <c r="H244" s="133">
        <f t="shared" si="21"/>
        <v>0</v>
      </c>
      <c r="I244" s="734"/>
      <c r="J244" s="735"/>
      <c r="K244" s="735"/>
      <c r="L244" s="736"/>
    </row>
    <row r="245" spans="1:12" ht="15.75" customHeight="1" x14ac:dyDescent="0.2">
      <c r="A245" s="769"/>
      <c r="B245" s="86"/>
      <c r="C245" s="56" t="s">
        <v>35</v>
      </c>
      <c r="D245" s="93">
        <f>SUM(D246,D251,D254,D265,D275,D283)</f>
        <v>0</v>
      </c>
      <c r="E245" s="94"/>
      <c r="F245" s="94"/>
      <c r="G245" s="57">
        <f>SUM(G246,G251,G254,G265,G275,G283)</f>
        <v>0</v>
      </c>
      <c r="H245" s="57">
        <f>SUM(H246,H251,H254,H265,H275,H283)</f>
        <v>0</v>
      </c>
      <c r="I245" s="734"/>
      <c r="J245" s="735"/>
      <c r="K245" s="735"/>
      <c r="L245" s="736"/>
    </row>
    <row r="246" spans="1:12" ht="13.5" thickBot="1" x14ac:dyDescent="0.25">
      <c r="A246" s="769"/>
      <c r="B246" s="87"/>
      <c r="C246" s="60" t="s">
        <v>36</v>
      </c>
      <c r="D246" s="61">
        <f>SUM(D247:D250)</f>
        <v>0</v>
      </c>
      <c r="E246" s="55"/>
      <c r="F246" s="55"/>
      <c r="G246" s="62">
        <f>SUM(G247:G250)</f>
        <v>0</v>
      </c>
      <c r="H246" s="62">
        <f>SUM(H247:H250)</f>
        <v>0</v>
      </c>
      <c r="I246" s="734"/>
      <c r="J246" s="735"/>
      <c r="K246" s="735"/>
      <c r="L246" s="736"/>
    </row>
    <row r="247" spans="1:12" x14ac:dyDescent="0.2">
      <c r="A247" s="769"/>
      <c r="B247" s="88">
        <v>53202020100000</v>
      </c>
      <c r="C247" s="89" t="s">
        <v>45</v>
      </c>
      <c r="D247" s="560">
        <v>0</v>
      </c>
      <c r="E247" s="552">
        <v>0</v>
      </c>
      <c r="F247" s="553">
        <v>0</v>
      </c>
      <c r="G247" s="132">
        <f>E247*F247</f>
        <v>0</v>
      </c>
      <c r="H247" s="133">
        <f>D247+G247</f>
        <v>0</v>
      </c>
      <c r="I247" s="734"/>
      <c r="J247" s="735"/>
      <c r="K247" s="735"/>
      <c r="L247" s="736"/>
    </row>
    <row r="248" spans="1:12" x14ac:dyDescent="0.2">
      <c r="A248" s="769"/>
      <c r="B248" s="88">
        <v>53202030000000</v>
      </c>
      <c r="C248" s="89" t="s">
        <v>46</v>
      </c>
      <c r="D248" s="554">
        <v>0</v>
      </c>
      <c r="E248" s="555">
        <v>0</v>
      </c>
      <c r="F248" s="556">
        <v>0</v>
      </c>
      <c r="G248" s="132">
        <f>E248*F248</f>
        <v>0</v>
      </c>
      <c r="H248" s="133">
        <f>D248+G248</f>
        <v>0</v>
      </c>
      <c r="I248" s="734"/>
      <c r="J248" s="735"/>
      <c r="K248" s="735"/>
      <c r="L248" s="736"/>
    </row>
    <row r="249" spans="1:12" x14ac:dyDescent="0.2">
      <c r="A249" s="769"/>
      <c r="B249" s="88">
        <v>53211020000000</v>
      </c>
      <c r="C249" s="89" t="s">
        <v>47</v>
      </c>
      <c r="D249" s="554">
        <v>0</v>
      </c>
      <c r="E249" s="555">
        <v>0</v>
      </c>
      <c r="F249" s="556">
        <v>0</v>
      </c>
      <c r="G249" s="132">
        <f>E249*F249</f>
        <v>0</v>
      </c>
      <c r="H249" s="133">
        <f>D249+G249</f>
        <v>0</v>
      </c>
      <c r="I249" s="734"/>
      <c r="J249" s="735"/>
      <c r="K249" s="735"/>
      <c r="L249" s="736"/>
    </row>
    <row r="250" spans="1:12" ht="13.5" thickBot="1" x14ac:dyDescent="0.25">
      <c r="A250" s="769"/>
      <c r="B250" s="88">
        <v>53101004030000</v>
      </c>
      <c r="C250" s="89" t="s">
        <v>44</v>
      </c>
      <c r="D250" s="561">
        <v>0</v>
      </c>
      <c r="E250" s="558">
        <v>0</v>
      </c>
      <c r="F250" s="559">
        <v>0</v>
      </c>
      <c r="G250" s="132">
        <f>E250*F250</f>
        <v>0</v>
      </c>
      <c r="H250" s="133">
        <f>D250+G250</f>
        <v>0</v>
      </c>
      <c r="I250" s="734"/>
      <c r="J250" s="735"/>
      <c r="K250" s="735"/>
      <c r="L250" s="736"/>
    </row>
    <row r="251" spans="1:12" ht="13.5" thickBot="1" x14ac:dyDescent="0.25">
      <c r="A251" s="769"/>
      <c r="B251" s="87"/>
      <c r="C251" s="60" t="s">
        <v>48</v>
      </c>
      <c r="D251" s="90">
        <f>SUM(D252:D253)</f>
        <v>0</v>
      </c>
      <c r="E251" s="92"/>
      <c r="F251" s="92"/>
      <c r="G251" s="62">
        <f>SUM(G252:G253)</f>
        <v>0</v>
      </c>
      <c r="H251" s="62">
        <f>SUM(H252:H253)</f>
        <v>0</v>
      </c>
      <c r="I251" s="734"/>
      <c r="J251" s="735"/>
      <c r="K251" s="735"/>
      <c r="L251" s="736"/>
    </row>
    <row r="252" spans="1:12" x14ac:dyDescent="0.2">
      <c r="A252" s="769"/>
      <c r="B252" s="88">
        <v>53205080000000</v>
      </c>
      <c r="C252" s="89" t="s">
        <v>49</v>
      </c>
      <c r="D252" s="560">
        <v>0</v>
      </c>
      <c r="E252" s="552">
        <v>0</v>
      </c>
      <c r="F252" s="553">
        <v>0</v>
      </c>
      <c r="G252" s="132">
        <f>E252*F252</f>
        <v>0</v>
      </c>
      <c r="H252" s="133">
        <f>D252+G252</f>
        <v>0</v>
      </c>
      <c r="I252" s="734"/>
      <c r="J252" s="735"/>
      <c r="K252" s="735"/>
      <c r="L252" s="736"/>
    </row>
    <row r="253" spans="1:12" ht="13.5" thickBot="1" x14ac:dyDescent="0.25">
      <c r="A253" s="769"/>
      <c r="B253" s="88">
        <v>53205990000000</v>
      </c>
      <c r="C253" s="89" t="s">
        <v>50</v>
      </c>
      <c r="D253" s="561">
        <v>0</v>
      </c>
      <c r="E253" s="558">
        <v>0</v>
      </c>
      <c r="F253" s="559">
        <v>0</v>
      </c>
      <c r="G253" s="132">
        <f>E253*F253</f>
        <v>0</v>
      </c>
      <c r="H253" s="133">
        <f>D253+G253</f>
        <v>0</v>
      </c>
      <c r="I253" s="734"/>
      <c r="J253" s="735"/>
      <c r="K253" s="735"/>
      <c r="L253" s="736"/>
    </row>
    <row r="254" spans="1:12" ht="13.5" thickBot="1" x14ac:dyDescent="0.25">
      <c r="A254" s="769"/>
      <c r="B254" s="87"/>
      <c r="C254" s="60" t="s">
        <v>51</v>
      </c>
      <c r="D254" s="90">
        <f>SUM(D255:D264)</f>
        <v>0</v>
      </c>
      <c r="E254" s="92"/>
      <c r="F254" s="92"/>
      <c r="G254" s="61">
        <f>SUM(G255:G264)</f>
        <v>0</v>
      </c>
      <c r="H254" s="61">
        <f>SUM(H255:H264)</f>
        <v>0</v>
      </c>
      <c r="I254" s="734"/>
      <c r="J254" s="735"/>
      <c r="K254" s="735"/>
      <c r="L254" s="736"/>
    </row>
    <row r="255" spans="1:12" x14ac:dyDescent="0.2">
      <c r="A255" s="769"/>
      <c r="B255" s="88">
        <v>53203010200000</v>
      </c>
      <c r="C255" s="89" t="s">
        <v>52</v>
      </c>
      <c r="D255" s="560">
        <v>0</v>
      </c>
      <c r="E255" s="562">
        <v>0</v>
      </c>
      <c r="F255" s="553">
        <v>0</v>
      </c>
      <c r="G255" s="132">
        <f t="shared" ref="G255:G264" si="22">E255*F255</f>
        <v>0</v>
      </c>
      <c r="H255" s="133">
        <f t="shared" ref="H255:H264" si="23">D255+G255</f>
        <v>0</v>
      </c>
      <c r="I255" s="734"/>
      <c r="J255" s="735"/>
      <c r="K255" s="735"/>
      <c r="L255" s="736"/>
    </row>
    <row r="256" spans="1:12" x14ac:dyDescent="0.2">
      <c r="A256" s="769"/>
      <c r="B256" s="88">
        <v>53204010000000</v>
      </c>
      <c r="C256" s="89" t="s">
        <v>53</v>
      </c>
      <c r="D256" s="554">
        <v>0</v>
      </c>
      <c r="E256" s="563">
        <v>0</v>
      </c>
      <c r="F256" s="556">
        <v>0</v>
      </c>
      <c r="G256" s="132">
        <f t="shared" si="22"/>
        <v>0</v>
      </c>
      <c r="H256" s="133">
        <f t="shared" si="23"/>
        <v>0</v>
      </c>
      <c r="I256" s="734"/>
      <c r="J256" s="735"/>
      <c r="K256" s="735"/>
      <c r="L256" s="736"/>
    </row>
    <row r="257" spans="1:12" x14ac:dyDescent="0.2">
      <c r="A257" s="769"/>
      <c r="B257" s="88">
        <v>53204040200000</v>
      </c>
      <c r="C257" s="89" t="s">
        <v>54</v>
      </c>
      <c r="D257" s="554">
        <v>0</v>
      </c>
      <c r="E257" s="563">
        <v>0</v>
      </c>
      <c r="F257" s="556">
        <v>0</v>
      </c>
      <c r="G257" s="132">
        <f t="shared" si="22"/>
        <v>0</v>
      </c>
      <c r="H257" s="133">
        <f t="shared" si="23"/>
        <v>0</v>
      </c>
      <c r="I257" s="734"/>
      <c r="J257" s="735"/>
      <c r="K257" s="735"/>
      <c r="L257" s="736"/>
    </row>
    <row r="258" spans="1:12" x14ac:dyDescent="0.2">
      <c r="A258" s="769"/>
      <c r="B258" s="88">
        <v>53204060000000</v>
      </c>
      <c r="C258" s="89" t="s">
        <v>55</v>
      </c>
      <c r="D258" s="554">
        <v>0</v>
      </c>
      <c r="E258" s="563">
        <v>0</v>
      </c>
      <c r="F258" s="556">
        <v>0</v>
      </c>
      <c r="G258" s="132">
        <f t="shared" si="22"/>
        <v>0</v>
      </c>
      <c r="H258" s="133">
        <f t="shared" si="23"/>
        <v>0</v>
      </c>
      <c r="I258" s="734"/>
      <c r="J258" s="735"/>
      <c r="K258" s="735"/>
      <c r="L258" s="736"/>
    </row>
    <row r="259" spans="1:12" x14ac:dyDescent="0.2">
      <c r="A259" s="769"/>
      <c r="B259" s="88">
        <v>53204070000000</v>
      </c>
      <c r="C259" s="89" t="s">
        <v>56</v>
      </c>
      <c r="D259" s="554">
        <v>0</v>
      </c>
      <c r="E259" s="563">
        <v>0</v>
      </c>
      <c r="F259" s="556">
        <v>0</v>
      </c>
      <c r="G259" s="132">
        <f t="shared" si="22"/>
        <v>0</v>
      </c>
      <c r="H259" s="133">
        <f t="shared" si="23"/>
        <v>0</v>
      </c>
      <c r="I259" s="734"/>
      <c r="J259" s="735"/>
      <c r="K259" s="735"/>
      <c r="L259" s="736"/>
    </row>
    <row r="260" spans="1:12" x14ac:dyDescent="0.2">
      <c r="A260" s="769"/>
      <c r="B260" s="88">
        <v>53204080000000</v>
      </c>
      <c r="C260" s="89" t="s">
        <v>57</v>
      </c>
      <c r="D260" s="554">
        <v>0</v>
      </c>
      <c r="E260" s="563">
        <v>0</v>
      </c>
      <c r="F260" s="556">
        <v>0</v>
      </c>
      <c r="G260" s="132">
        <f t="shared" si="22"/>
        <v>0</v>
      </c>
      <c r="H260" s="133">
        <f t="shared" si="23"/>
        <v>0</v>
      </c>
      <c r="I260" s="734"/>
      <c r="J260" s="735"/>
      <c r="K260" s="735"/>
      <c r="L260" s="736"/>
    </row>
    <row r="261" spans="1:12" x14ac:dyDescent="0.2">
      <c r="A261" s="769"/>
      <c r="B261" s="88">
        <v>53214010000000</v>
      </c>
      <c r="C261" s="89" t="s">
        <v>58</v>
      </c>
      <c r="D261" s="554">
        <v>0</v>
      </c>
      <c r="E261" s="563">
        <v>0</v>
      </c>
      <c r="F261" s="556">
        <v>0</v>
      </c>
      <c r="G261" s="132">
        <f t="shared" si="22"/>
        <v>0</v>
      </c>
      <c r="H261" s="133">
        <f t="shared" si="23"/>
        <v>0</v>
      </c>
      <c r="I261" s="734"/>
      <c r="J261" s="735"/>
      <c r="K261" s="735"/>
      <c r="L261" s="736"/>
    </row>
    <row r="262" spans="1:12" x14ac:dyDescent="0.2">
      <c r="A262" s="769"/>
      <c r="B262" s="88">
        <v>53214040000000</v>
      </c>
      <c r="C262" s="89" t="s">
        <v>188</v>
      </c>
      <c r="D262" s="554">
        <v>0</v>
      </c>
      <c r="E262" s="563">
        <v>0</v>
      </c>
      <c r="F262" s="556">
        <v>0</v>
      </c>
      <c r="G262" s="132">
        <f t="shared" si="22"/>
        <v>0</v>
      </c>
      <c r="H262" s="133">
        <f t="shared" si="23"/>
        <v>0</v>
      </c>
      <c r="I262" s="734"/>
      <c r="J262" s="735"/>
      <c r="K262" s="735"/>
      <c r="L262" s="736"/>
    </row>
    <row r="263" spans="1:12" x14ac:dyDescent="0.2">
      <c r="A263" s="769"/>
      <c r="B263" s="88">
        <v>55201010100004</v>
      </c>
      <c r="C263" s="89" t="s">
        <v>59</v>
      </c>
      <c r="D263" s="554">
        <v>0</v>
      </c>
      <c r="E263" s="563">
        <v>0</v>
      </c>
      <c r="F263" s="556">
        <v>0</v>
      </c>
      <c r="G263" s="132">
        <f t="shared" si="22"/>
        <v>0</v>
      </c>
      <c r="H263" s="133">
        <f t="shared" si="23"/>
        <v>0</v>
      </c>
      <c r="I263" s="734"/>
      <c r="J263" s="735"/>
      <c r="K263" s="735"/>
      <c r="L263" s="736"/>
    </row>
    <row r="264" spans="1:12" ht="13.5" thickBot="1" x14ac:dyDescent="0.25">
      <c r="A264" s="769"/>
      <c r="B264" s="88">
        <v>55201010100005</v>
      </c>
      <c r="C264" s="89" t="s">
        <v>60</v>
      </c>
      <c r="D264" s="561">
        <v>0</v>
      </c>
      <c r="E264" s="564">
        <v>0</v>
      </c>
      <c r="F264" s="559">
        <v>0</v>
      </c>
      <c r="G264" s="132">
        <f t="shared" si="22"/>
        <v>0</v>
      </c>
      <c r="H264" s="133">
        <f t="shared" si="23"/>
        <v>0</v>
      </c>
      <c r="I264" s="734"/>
      <c r="J264" s="735"/>
      <c r="K264" s="735"/>
      <c r="L264" s="736"/>
    </row>
    <row r="265" spans="1:12" ht="13.5" thickBot="1" x14ac:dyDescent="0.25">
      <c r="A265" s="769"/>
      <c r="B265" s="87"/>
      <c r="C265" s="60" t="s">
        <v>61</v>
      </c>
      <c r="D265" s="90">
        <f>SUM(D266:D274)</f>
        <v>0</v>
      </c>
      <c r="E265" s="92"/>
      <c r="F265" s="92"/>
      <c r="G265" s="61">
        <f>SUM(G266:G274)</f>
        <v>0</v>
      </c>
      <c r="H265" s="61">
        <f>SUM(H266:H274)</f>
        <v>0</v>
      </c>
      <c r="I265" s="734"/>
      <c r="J265" s="735"/>
      <c r="K265" s="735"/>
      <c r="L265" s="736"/>
    </row>
    <row r="266" spans="1:12" x14ac:dyDescent="0.2">
      <c r="A266" s="769"/>
      <c r="B266" s="88">
        <v>53207010000000</v>
      </c>
      <c r="C266" s="89" t="s">
        <v>62</v>
      </c>
      <c r="D266" s="560">
        <v>0</v>
      </c>
      <c r="E266" s="562">
        <v>0</v>
      </c>
      <c r="F266" s="553">
        <v>0</v>
      </c>
      <c r="G266" s="132">
        <f t="shared" ref="G266:G274" si="24">E266*F266</f>
        <v>0</v>
      </c>
      <c r="H266" s="133">
        <f t="shared" ref="H266:H274" si="25">D266+G266</f>
        <v>0</v>
      </c>
      <c r="I266" s="734"/>
      <c r="J266" s="735"/>
      <c r="K266" s="735"/>
      <c r="L266" s="736"/>
    </row>
    <row r="267" spans="1:12" x14ac:dyDescent="0.2">
      <c r="A267" s="769"/>
      <c r="B267" s="88">
        <v>53207020000000</v>
      </c>
      <c r="C267" s="89" t="s">
        <v>63</v>
      </c>
      <c r="D267" s="554">
        <v>0</v>
      </c>
      <c r="E267" s="563">
        <v>0</v>
      </c>
      <c r="F267" s="556">
        <v>0</v>
      </c>
      <c r="G267" s="132">
        <f t="shared" si="24"/>
        <v>0</v>
      </c>
      <c r="H267" s="133">
        <f t="shared" si="25"/>
        <v>0</v>
      </c>
      <c r="I267" s="734"/>
      <c r="J267" s="735"/>
      <c r="K267" s="735"/>
      <c r="L267" s="736"/>
    </row>
    <row r="268" spans="1:12" x14ac:dyDescent="0.2">
      <c r="A268" s="769"/>
      <c r="B268" s="88">
        <v>53208020000000</v>
      </c>
      <c r="C268" s="89" t="s">
        <v>64</v>
      </c>
      <c r="D268" s="554">
        <v>0</v>
      </c>
      <c r="E268" s="563">
        <v>0</v>
      </c>
      <c r="F268" s="556">
        <v>0</v>
      </c>
      <c r="G268" s="132">
        <f t="shared" si="24"/>
        <v>0</v>
      </c>
      <c r="H268" s="133">
        <f t="shared" si="25"/>
        <v>0</v>
      </c>
      <c r="I268" s="734"/>
      <c r="J268" s="735"/>
      <c r="K268" s="735"/>
      <c r="L268" s="736"/>
    </row>
    <row r="269" spans="1:12" x14ac:dyDescent="0.2">
      <c r="A269" s="769"/>
      <c r="B269" s="88">
        <v>53208990000000</v>
      </c>
      <c r="C269" s="89" t="s">
        <v>65</v>
      </c>
      <c r="D269" s="554">
        <v>0</v>
      </c>
      <c r="E269" s="563">
        <v>0</v>
      </c>
      <c r="F269" s="556">
        <v>0</v>
      </c>
      <c r="G269" s="132">
        <f t="shared" si="24"/>
        <v>0</v>
      </c>
      <c r="H269" s="133">
        <f t="shared" si="25"/>
        <v>0</v>
      </c>
      <c r="I269" s="734"/>
      <c r="J269" s="735"/>
      <c r="K269" s="735"/>
      <c r="L269" s="736"/>
    </row>
    <row r="270" spans="1:12" x14ac:dyDescent="0.2">
      <c r="A270" s="769"/>
      <c r="B270" s="88">
        <v>53209010000000</v>
      </c>
      <c r="C270" s="89" t="s">
        <v>66</v>
      </c>
      <c r="D270" s="554">
        <v>0</v>
      </c>
      <c r="E270" s="563">
        <v>0</v>
      </c>
      <c r="F270" s="556">
        <v>0</v>
      </c>
      <c r="G270" s="132">
        <f t="shared" si="24"/>
        <v>0</v>
      </c>
      <c r="H270" s="133">
        <f t="shared" si="25"/>
        <v>0</v>
      </c>
      <c r="I270" s="734"/>
      <c r="J270" s="735"/>
      <c r="K270" s="735"/>
      <c r="L270" s="736"/>
    </row>
    <row r="271" spans="1:12" x14ac:dyDescent="0.2">
      <c r="A271" s="769"/>
      <c r="B271" s="88">
        <v>53209040000000</v>
      </c>
      <c r="C271" s="89" t="s">
        <v>67</v>
      </c>
      <c r="D271" s="554">
        <v>0</v>
      </c>
      <c r="E271" s="563">
        <v>0</v>
      </c>
      <c r="F271" s="556">
        <v>0</v>
      </c>
      <c r="G271" s="132">
        <f t="shared" si="24"/>
        <v>0</v>
      </c>
      <c r="H271" s="133">
        <f t="shared" si="25"/>
        <v>0</v>
      </c>
      <c r="I271" s="734"/>
      <c r="J271" s="735"/>
      <c r="K271" s="735"/>
      <c r="L271" s="736"/>
    </row>
    <row r="272" spans="1:12" x14ac:dyDescent="0.2">
      <c r="A272" s="769"/>
      <c r="B272" s="88">
        <v>53209050000000</v>
      </c>
      <c r="C272" s="89" t="s">
        <v>68</v>
      </c>
      <c r="D272" s="554">
        <v>0</v>
      </c>
      <c r="E272" s="563">
        <v>0</v>
      </c>
      <c r="F272" s="556">
        <v>0</v>
      </c>
      <c r="G272" s="132">
        <f t="shared" si="24"/>
        <v>0</v>
      </c>
      <c r="H272" s="133">
        <f t="shared" si="25"/>
        <v>0</v>
      </c>
      <c r="I272" s="734"/>
      <c r="J272" s="735"/>
      <c r="K272" s="735"/>
      <c r="L272" s="736"/>
    </row>
    <row r="273" spans="1:12" x14ac:dyDescent="0.2">
      <c r="A273" s="769"/>
      <c r="B273" s="88">
        <v>53209990000000</v>
      </c>
      <c r="C273" s="89" t="s">
        <v>69</v>
      </c>
      <c r="D273" s="554">
        <v>0</v>
      </c>
      <c r="E273" s="563">
        <v>0</v>
      </c>
      <c r="F273" s="556">
        <v>0</v>
      </c>
      <c r="G273" s="132">
        <f t="shared" si="24"/>
        <v>0</v>
      </c>
      <c r="H273" s="133">
        <f t="shared" si="25"/>
        <v>0</v>
      </c>
      <c r="I273" s="734"/>
      <c r="J273" s="735"/>
      <c r="K273" s="735"/>
      <c r="L273" s="736"/>
    </row>
    <row r="274" spans="1:12" ht="13.5" thickBot="1" x14ac:dyDescent="0.25">
      <c r="A274" s="769"/>
      <c r="B274" s="88">
        <v>53210020100000</v>
      </c>
      <c r="C274" s="89" t="s">
        <v>70</v>
      </c>
      <c r="D274" s="561">
        <v>0</v>
      </c>
      <c r="E274" s="564">
        <v>0</v>
      </c>
      <c r="F274" s="559">
        <v>0</v>
      </c>
      <c r="G274" s="132">
        <f t="shared" si="24"/>
        <v>0</v>
      </c>
      <c r="H274" s="133">
        <f t="shared" si="25"/>
        <v>0</v>
      </c>
      <c r="I274" s="734"/>
      <c r="J274" s="735"/>
      <c r="K274" s="735"/>
      <c r="L274" s="736"/>
    </row>
    <row r="275" spans="1:12" ht="13.5" thickBot="1" x14ac:dyDescent="0.25">
      <c r="A275" s="769"/>
      <c r="B275" s="87"/>
      <c r="C275" s="60" t="s">
        <v>71</v>
      </c>
      <c r="D275" s="90">
        <f>SUM(D276:D282)</f>
        <v>0</v>
      </c>
      <c r="E275" s="92"/>
      <c r="F275" s="92"/>
      <c r="G275" s="61">
        <f>SUM(G276:G282)</f>
        <v>0</v>
      </c>
      <c r="H275" s="61">
        <f>SUM(H276:H282)</f>
        <v>0</v>
      </c>
      <c r="I275" s="734"/>
      <c r="J275" s="735"/>
      <c r="K275" s="735"/>
      <c r="L275" s="736"/>
    </row>
    <row r="276" spans="1:12" x14ac:dyDescent="0.2">
      <c r="A276" s="769"/>
      <c r="B276" s="88">
        <v>53206030000000</v>
      </c>
      <c r="C276" s="89" t="s">
        <v>123</v>
      </c>
      <c r="D276" s="560">
        <v>0</v>
      </c>
      <c r="E276" s="562">
        <v>0</v>
      </c>
      <c r="F276" s="553">
        <v>0</v>
      </c>
      <c r="G276" s="132">
        <f t="shared" ref="G276:G282" si="26">E276*F276</f>
        <v>0</v>
      </c>
      <c r="H276" s="133">
        <f t="shared" ref="H276:H282" si="27">D276+G276</f>
        <v>0</v>
      </c>
      <c r="I276" s="734"/>
      <c r="J276" s="735"/>
      <c r="K276" s="735"/>
      <c r="L276" s="736"/>
    </row>
    <row r="277" spans="1:12" x14ac:dyDescent="0.2">
      <c r="A277" s="769"/>
      <c r="B277" s="88">
        <v>53206040000000</v>
      </c>
      <c r="C277" s="89" t="s">
        <v>124</v>
      </c>
      <c r="D277" s="554">
        <v>0</v>
      </c>
      <c r="E277" s="563">
        <v>0</v>
      </c>
      <c r="F277" s="556">
        <v>0</v>
      </c>
      <c r="G277" s="132">
        <f t="shared" si="26"/>
        <v>0</v>
      </c>
      <c r="H277" s="133">
        <f t="shared" si="27"/>
        <v>0</v>
      </c>
      <c r="I277" s="734"/>
      <c r="J277" s="735"/>
      <c r="K277" s="735"/>
      <c r="L277" s="736"/>
    </row>
    <row r="278" spans="1:12" x14ac:dyDescent="0.2">
      <c r="A278" s="769"/>
      <c r="B278" s="88">
        <v>53206060000000</v>
      </c>
      <c r="C278" s="89" t="s">
        <v>125</v>
      </c>
      <c r="D278" s="554">
        <v>0</v>
      </c>
      <c r="E278" s="563">
        <v>0</v>
      </c>
      <c r="F278" s="556">
        <v>0</v>
      </c>
      <c r="G278" s="132">
        <f t="shared" si="26"/>
        <v>0</v>
      </c>
      <c r="H278" s="133">
        <f t="shared" si="27"/>
        <v>0</v>
      </c>
      <c r="I278" s="734"/>
      <c r="J278" s="735"/>
      <c r="K278" s="735"/>
      <c r="L278" s="736"/>
    </row>
    <row r="279" spans="1:12" x14ac:dyDescent="0.2">
      <c r="A279" s="769"/>
      <c r="B279" s="88">
        <v>53206070000000</v>
      </c>
      <c r="C279" s="89" t="s">
        <v>126</v>
      </c>
      <c r="D279" s="554">
        <v>0</v>
      </c>
      <c r="E279" s="563">
        <v>0</v>
      </c>
      <c r="F279" s="556">
        <v>0</v>
      </c>
      <c r="G279" s="132">
        <f t="shared" si="26"/>
        <v>0</v>
      </c>
      <c r="H279" s="133">
        <f t="shared" si="27"/>
        <v>0</v>
      </c>
      <c r="I279" s="734"/>
      <c r="J279" s="735"/>
      <c r="K279" s="735"/>
      <c r="L279" s="736"/>
    </row>
    <row r="280" spans="1:12" x14ac:dyDescent="0.2">
      <c r="A280" s="769"/>
      <c r="B280" s="88">
        <v>53206990000000</v>
      </c>
      <c r="C280" s="89" t="s">
        <v>127</v>
      </c>
      <c r="D280" s="554">
        <v>0</v>
      </c>
      <c r="E280" s="563">
        <v>0</v>
      </c>
      <c r="F280" s="556">
        <v>0</v>
      </c>
      <c r="G280" s="132">
        <f t="shared" si="26"/>
        <v>0</v>
      </c>
      <c r="H280" s="133">
        <f t="shared" si="27"/>
        <v>0</v>
      </c>
      <c r="I280" s="734"/>
      <c r="J280" s="735"/>
      <c r="K280" s="735"/>
      <c r="L280" s="736"/>
    </row>
    <row r="281" spans="1:12" x14ac:dyDescent="0.2">
      <c r="A281" s="769"/>
      <c r="B281" s="88">
        <v>53208030000000</v>
      </c>
      <c r="C281" s="89" t="s">
        <v>128</v>
      </c>
      <c r="D281" s="554">
        <v>0</v>
      </c>
      <c r="E281" s="563">
        <v>0</v>
      </c>
      <c r="F281" s="556">
        <v>0</v>
      </c>
      <c r="G281" s="132">
        <f t="shared" si="26"/>
        <v>0</v>
      </c>
      <c r="H281" s="133">
        <f t="shared" si="27"/>
        <v>0</v>
      </c>
      <c r="I281" s="734"/>
      <c r="J281" s="735"/>
      <c r="K281" s="735"/>
      <c r="L281" s="736"/>
    </row>
    <row r="282" spans="1:12" ht="13.5" thickBot="1" x14ac:dyDescent="0.25">
      <c r="A282" s="769"/>
      <c r="B282" s="88">
        <v>53212060000000</v>
      </c>
      <c r="C282" s="89" t="s">
        <v>121</v>
      </c>
      <c r="D282" s="561">
        <v>0</v>
      </c>
      <c r="E282" s="564">
        <v>0</v>
      </c>
      <c r="F282" s="559">
        <v>0</v>
      </c>
      <c r="G282" s="132">
        <f t="shared" si="26"/>
        <v>0</v>
      </c>
      <c r="H282" s="133">
        <f t="shared" si="27"/>
        <v>0</v>
      </c>
      <c r="I282" s="734"/>
      <c r="J282" s="735"/>
      <c r="K282" s="735"/>
      <c r="L282" s="736"/>
    </row>
    <row r="283" spans="1:12" ht="13.5" thickBot="1" x14ac:dyDescent="0.25">
      <c r="A283" s="769"/>
      <c r="B283" s="87"/>
      <c r="C283" s="60" t="s">
        <v>72</v>
      </c>
      <c r="D283" s="90">
        <f>SUM(D284:D284)</f>
        <v>0</v>
      </c>
      <c r="E283" s="92"/>
      <c r="F283" s="92"/>
      <c r="G283" s="61">
        <f>SUM(G284:G284)</f>
        <v>0</v>
      </c>
      <c r="H283" s="61">
        <f>SUM(H284:H284)</f>
        <v>0</v>
      </c>
      <c r="I283" s="734"/>
      <c r="J283" s="735"/>
      <c r="K283" s="735"/>
      <c r="L283" s="736"/>
    </row>
    <row r="284" spans="1:12" ht="13.5" thickBot="1" x14ac:dyDescent="0.25">
      <c r="A284" s="769"/>
      <c r="B284" s="136">
        <v>53204999000000</v>
      </c>
      <c r="C284" s="137" t="s">
        <v>120</v>
      </c>
      <c r="D284" s="565">
        <v>0</v>
      </c>
      <c r="E284" s="566">
        <v>0</v>
      </c>
      <c r="F284" s="567">
        <v>0</v>
      </c>
      <c r="G284" s="138">
        <f>E284*F284</f>
        <v>0</v>
      </c>
      <c r="H284" s="139">
        <f>D284+G284</f>
        <v>0</v>
      </c>
      <c r="I284" s="737"/>
      <c r="J284" s="738"/>
      <c r="K284" s="738"/>
      <c r="L284" s="739"/>
    </row>
    <row r="285" spans="1:12" collapsed="1" x14ac:dyDescent="0.2">
      <c r="A285" s="779"/>
      <c r="B285" s="144"/>
      <c r="C285" s="145" t="s">
        <v>129</v>
      </c>
      <c r="D285" s="361">
        <f>SUM(D219,D245)</f>
        <v>0</v>
      </c>
      <c r="E285" s="362"/>
      <c r="F285" s="362"/>
      <c r="G285" s="146">
        <f>SUM(G219,G245)</f>
        <v>0</v>
      </c>
      <c r="H285" s="146">
        <f>SUM(H219,H245)</f>
        <v>0</v>
      </c>
      <c r="I285" s="740"/>
      <c r="J285" s="741"/>
      <c r="K285" s="741"/>
      <c r="L285" s="742"/>
    </row>
    <row r="286" spans="1:12" ht="12.75" customHeight="1" x14ac:dyDescent="0.2">
      <c r="A286" s="756" t="s">
        <v>94</v>
      </c>
      <c r="B286" s="758" t="s">
        <v>86</v>
      </c>
      <c r="C286" s="760" t="s">
        <v>87</v>
      </c>
      <c r="D286" s="762" t="s">
        <v>88</v>
      </c>
      <c r="E286" s="751" t="s">
        <v>89</v>
      </c>
      <c r="F286" s="752"/>
      <c r="G286" s="753"/>
      <c r="H286" s="754" t="s">
        <v>82</v>
      </c>
      <c r="I286" s="744" t="s">
        <v>85</v>
      </c>
      <c r="J286" s="745"/>
      <c r="K286" s="745"/>
      <c r="L286" s="746"/>
    </row>
    <row r="287" spans="1:12" ht="25.5" x14ac:dyDescent="0.2">
      <c r="A287" s="757"/>
      <c r="B287" s="759"/>
      <c r="C287" s="761"/>
      <c r="D287" s="763"/>
      <c r="E287" s="52" t="s">
        <v>73</v>
      </c>
      <c r="F287" s="53" t="s">
        <v>74</v>
      </c>
      <c r="G287" s="54" t="s">
        <v>7</v>
      </c>
      <c r="H287" s="755"/>
      <c r="I287" s="747"/>
      <c r="J287" s="748"/>
      <c r="K287" s="748"/>
      <c r="L287" s="749"/>
    </row>
    <row r="288" spans="1:12" ht="15.75" customHeight="1" x14ac:dyDescent="0.2">
      <c r="A288" s="768" t="str">
        <f>+'A) Reajuste Tarifas y Ocupación'!A32</f>
        <v>(Nombre de J.I. n° 5)</v>
      </c>
      <c r="B288" s="86"/>
      <c r="C288" s="56" t="s">
        <v>12</v>
      </c>
      <c r="D288" s="57">
        <f>SUM(D289,D294)</f>
        <v>0</v>
      </c>
      <c r="E288" s="58"/>
      <c r="F288" s="58"/>
      <c r="G288" s="355">
        <f>SUM(G289,G294)</f>
        <v>0</v>
      </c>
      <c r="H288" s="59">
        <f>SUM(H289,H294)</f>
        <v>0</v>
      </c>
      <c r="I288" s="734"/>
      <c r="J288" s="735"/>
      <c r="K288" s="735"/>
      <c r="L288" s="736"/>
    </row>
    <row r="289" spans="1:12" x14ac:dyDescent="0.2">
      <c r="A289" s="769"/>
      <c r="B289" s="87"/>
      <c r="C289" s="60" t="s">
        <v>13</v>
      </c>
      <c r="D289" s="90">
        <f>SUM(D290:D293)</f>
        <v>0</v>
      </c>
      <c r="E289" s="91"/>
      <c r="F289" s="91"/>
      <c r="G289" s="356">
        <f>SUM(G290:G293)</f>
        <v>0</v>
      </c>
      <c r="H289" s="61">
        <f>SUM(H290:H293)</f>
        <v>0</v>
      </c>
      <c r="I289" s="734"/>
      <c r="J289" s="735"/>
      <c r="K289" s="735"/>
      <c r="L289" s="736"/>
    </row>
    <row r="290" spans="1:12" ht="13.5" thickBot="1" x14ac:dyDescent="0.25">
      <c r="A290" s="769"/>
      <c r="B290" s="88">
        <v>53103040100000</v>
      </c>
      <c r="C290" s="89" t="s">
        <v>119</v>
      </c>
      <c r="D290" s="76">
        <f>+'C) Remuneraciones'!L71</f>
        <v>0</v>
      </c>
      <c r="E290" s="134">
        <v>0</v>
      </c>
      <c r="F290" s="135">
        <v>0</v>
      </c>
      <c r="G290" s="132">
        <f>E290*F290</f>
        <v>0</v>
      </c>
      <c r="H290" s="133">
        <f>D290+G290</f>
        <v>0</v>
      </c>
      <c r="I290" s="734"/>
      <c r="J290" s="735"/>
      <c r="K290" s="735"/>
      <c r="L290" s="736"/>
    </row>
    <row r="291" spans="1:12" x14ac:dyDescent="0.2">
      <c r="A291" s="769"/>
      <c r="B291" s="88">
        <v>53103050000000</v>
      </c>
      <c r="C291" s="89" t="s">
        <v>14</v>
      </c>
      <c r="D291" s="551">
        <v>0</v>
      </c>
      <c r="E291" s="552">
        <v>0</v>
      </c>
      <c r="F291" s="553">
        <v>0</v>
      </c>
      <c r="G291" s="132">
        <f>E291*F291</f>
        <v>0</v>
      </c>
      <c r="H291" s="133">
        <f>D291+G291</f>
        <v>0</v>
      </c>
      <c r="I291" s="734"/>
      <c r="J291" s="735"/>
      <c r="K291" s="735"/>
      <c r="L291" s="736"/>
    </row>
    <row r="292" spans="1:12" x14ac:dyDescent="0.2">
      <c r="A292" s="769"/>
      <c r="B292" s="88">
        <v>53103060000000</v>
      </c>
      <c r="C292" s="89" t="s">
        <v>15</v>
      </c>
      <c r="D292" s="554">
        <v>0</v>
      </c>
      <c r="E292" s="555">
        <v>0</v>
      </c>
      <c r="F292" s="556">
        <v>0</v>
      </c>
      <c r="G292" s="132">
        <f>E292*F292</f>
        <v>0</v>
      </c>
      <c r="H292" s="133">
        <f>D292+G292</f>
        <v>0</v>
      </c>
      <c r="I292" s="734"/>
      <c r="J292" s="735"/>
      <c r="K292" s="735"/>
      <c r="L292" s="736"/>
    </row>
    <row r="293" spans="1:12" ht="13.5" thickBot="1" x14ac:dyDescent="0.25">
      <c r="A293" s="769"/>
      <c r="B293" s="88">
        <v>53103080010000</v>
      </c>
      <c r="C293" s="89" t="s">
        <v>16</v>
      </c>
      <c r="D293" s="557">
        <v>0</v>
      </c>
      <c r="E293" s="558">
        <v>0</v>
      </c>
      <c r="F293" s="559">
        <v>0</v>
      </c>
      <c r="G293" s="132">
        <f>E293*F293</f>
        <v>0</v>
      </c>
      <c r="H293" s="133">
        <f>D293+G293</f>
        <v>0</v>
      </c>
      <c r="I293" s="734"/>
      <c r="J293" s="735"/>
      <c r="K293" s="735"/>
      <c r="L293" s="736"/>
    </row>
    <row r="294" spans="1:12" ht="13.5" thickBot="1" x14ac:dyDescent="0.25">
      <c r="A294" s="769"/>
      <c r="B294" s="87"/>
      <c r="C294" s="60" t="s">
        <v>17</v>
      </c>
      <c r="D294" s="90">
        <f>SUM(D295:D313)</f>
        <v>0</v>
      </c>
      <c r="E294" s="92"/>
      <c r="F294" s="92"/>
      <c r="G294" s="61">
        <f>SUM(G295:G313)</f>
        <v>0</v>
      </c>
      <c r="H294" s="61">
        <f>SUM(H295:H313)</f>
        <v>0</v>
      </c>
      <c r="I294" s="734"/>
      <c r="J294" s="735"/>
      <c r="K294" s="735"/>
      <c r="L294" s="736"/>
    </row>
    <row r="295" spans="1:12" x14ac:dyDescent="0.2">
      <c r="A295" s="769"/>
      <c r="B295" s="88">
        <v>53201010100000</v>
      </c>
      <c r="C295" s="89" t="s">
        <v>18</v>
      </c>
      <c r="D295" s="560">
        <v>0</v>
      </c>
      <c r="E295" s="552">
        <v>0</v>
      </c>
      <c r="F295" s="553">
        <v>0</v>
      </c>
      <c r="G295" s="132">
        <f t="shared" ref="G295:G313" si="28">E295*F295</f>
        <v>0</v>
      </c>
      <c r="H295" s="133">
        <f t="shared" ref="H295:H313" si="29">D295+G295</f>
        <v>0</v>
      </c>
      <c r="I295" s="734"/>
      <c r="J295" s="735"/>
      <c r="K295" s="735"/>
      <c r="L295" s="736"/>
    </row>
    <row r="296" spans="1:12" x14ac:dyDescent="0.2">
      <c r="A296" s="769"/>
      <c r="B296" s="88">
        <v>53202010100000</v>
      </c>
      <c r="C296" s="89" t="s">
        <v>19</v>
      </c>
      <c r="D296" s="554">
        <v>0</v>
      </c>
      <c r="E296" s="555">
        <v>0</v>
      </c>
      <c r="F296" s="556">
        <v>0</v>
      </c>
      <c r="G296" s="132">
        <f t="shared" si="28"/>
        <v>0</v>
      </c>
      <c r="H296" s="133">
        <f t="shared" si="29"/>
        <v>0</v>
      </c>
      <c r="I296" s="734"/>
      <c r="J296" s="735"/>
      <c r="K296" s="735"/>
      <c r="L296" s="736"/>
    </row>
    <row r="297" spans="1:12" x14ac:dyDescent="0.2">
      <c r="A297" s="769"/>
      <c r="B297" s="88">
        <v>53203010100000</v>
      </c>
      <c r="C297" s="89" t="s">
        <v>20</v>
      </c>
      <c r="D297" s="554">
        <v>0</v>
      </c>
      <c r="E297" s="555">
        <v>0</v>
      </c>
      <c r="F297" s="556">
        <v>0</v>
      </c>
      <c r="G297" s="132">
        <f t="shared" si="28"/>
        <v>0</v>
      </c>
      <c r="H297" s="133">
        <f t="shared" si="29"/>
        <v>0</v>
      </c>
      <c r="I297" s="734"/>
      <c r="J297" s="735"/>
      <c r="K297" s="735"/>
      <c r="L297" s="736"/>
    </row>
    <row r="298" spans="1:12" x14ac:dyDescent="0.2">
      <c r="A298" s="769"/>
      <c r="B298" s="88">
        <v>53203030000000</v>
      </c>
      <c r="C298" s="89" t="s">
        <v>21</v>
      </c>
      <c r="D298" s="554">
        <v>0</v>
      </c>
      <c r="E298" s="555">
        <v>0</v>
      </c>
      <c r="F298" s="556">
        <v>0</v>
      </c>
      <c r="G298" s="132">
        <f t="shared" si="28"/>
        <v>0</v>
      </c>
      <c r="H298" s="133">
        <f t="shared" si="29"/>
        <v>0</v>
      </c>
      <c r="I298" s="734"/>
      <c r="J298" s="735"/>
      <c r="K298" s="735"/>
      <c r="L298" s="736"/>
    </row>
    <row r="299" spans="1:12" x14ac:dyDescent="0.2">
      <c r="A299" s="769"/>
      <c r="B299" s="88">
        <v>53204030000000</v>
      </c>
      <c r="C299" s="89" t="s">
        <v>22</v>
      </c>
      <c r="D299" s="554">
        <v>0</v>
      </c>
      <c r="E299" s="555">
        <v>0</v>
      </c>
      <c r="F299" s="556">
        <v>0</v>
      </c>
      <c r="G299" s="132">
        <f t="shared" si="28"/>
        <v>0</v>
      </c>
      <c r="H299" s="133">
        <f t="shared" si="29"/>
        <v>0</v>
      </c>
      <c r="I299" s="734"/>
      <c r="J299" s="735"/>
      <c r="K299" s="735"/>
      <c r="L299" s="736"/>
    </row>
    <row r="300" spans="1:12" x14ac:dyDescent="0.2">
      <c r="A300" s="769"/>
      <c r="B300" s="88">
        <v>53204100100001</v>
      </c>
      <c r="C300" s="89" t="s">
        <v>23</v>
      </c>
      <c r="D300" s="554">
        <v>0</v>
      </c>
      <c r="E300" s="555">
        <v>0</v>
      </c>
      <c r="F300" s="556">
        <v>0</v>
      </c>
      <c r="G300" s="132">
        <f t="shared" si="28"/>
        <v>0</v>
      </c>
      <c r="H300" s="133">
        <f t="shared" si="29"/>
        <v>0</v>
      </c>
      <c r="I300" s="734"/>
      <c r="J300" s="735"/>
      <c r="K300" s="735"/>
      <c r="L300" s="736"/>
    </row>
    <row r="301" spans="1:12" x14ac:dyDescent="0.2">
      <c r="A301" s="769"/>
      <c r="B301" s="88">
        <v>53204130100000</v>
      </c>
      <c r="C301" s="89" t="s">
        <v>24</v>
      </c>
      <c r="D301" s="554">
        <v>0</v>
      </c>
      <c r="E301" s="555">
        <v>0</v>
      </c>
      <c r="F301" s="556">
        <v>0</v>
      </c>
      <c r="G301" s="132">
        <f t="shared" si="28"/>
        <v>0</v>
      </c>
      <c r="H301" s="133">
        <f t="shared" si="29"/>
        <v>0</v>
      </c>
      <c r="I301" s="734"/>
      <c r="J301" s="735"/>
      <c r="K301" s="735"/>
      <c r="L301" s="736"/>
    </row>
    <row r="302" spans="1:12" x14ac:dyDescent="0.2">
      <c r="A302" s="769"/>
      <c r="B302" s="88">
        <v>53205010100000</v>
      </c>
      <c r="C302" s="89" t="s">
        <v>25</v>
      </c>
      <c r="D302" s="554">
        <v>0</v>
      </c>
      <c r="E302" s="555">
        <v>0</v>
      </c>
      <c r="F302" s="556">
        <v>0</v>
      </c>
      <c r="G302" s="132">
        <f t="shared" si="28"/>
        <v>0</v>
      </c>
      <c r="H302" s="133">
        <f t="shared" si="29"/>
        <v>0</v>
      </c>
      <c r="I302" s="734"/>
      <c r="J302" s="735"/>
      <c r="K302" s="735"/>
      <c r="L302" s="736"/>
    </row>
    <row r="303" spans="1:12" x14ac:dyDescent="0.2">
      <c r="A303" s="769"/>
      <c r="B303" s="88">
        <v>53205020100000</v>
      </c>
      <c r="C303" s="89" t="s">
        <v>26</v>
      </c>
      <c r="D303" s="554">
        <v>0</v>
      </c>
      <c r="E303" s="555">
        <v>0</v>
      </c>
      <c r="F303" s="556">
        <v>0</v>
      </c>
      <c r="G303" s="132">
        <f t="shared" si="28"/>
        <v>0</v>
      </c>
      <c r="H303" s="133">
        <f t="shared" si="29"/>
        <v>0</v>
      </c>
      <c r="I303" s="734"/>
      <c r="J303" s="735"/>
      <c r="K303" s="735"/>
      <c r="L303" s="736"/>
    </row>
    <row r="304" spans="1:12" x14ac:dyDescent="0.2">
      <c r="A304" s="769"/>
      <c r="B304" s="88">
        <v>53205030100000</v>
      </c>
      <c r="C304" s="89" t="s">
        <v>27</v>
      </c>
      <c r="D304" s="554">
        <v>0</v>
      </c>
      <c r="E304" s="555">
        <v>0</v>
      </c>
      <c r="F304" s="556">
        <v>0</v>
      </c>
      <c r="G304" s="132">
        <f t="shared" si="28"/>
        <v>0</v>
      </c>
      <c r="H304" s="133">
        <f t="shared" si="29"/>
        <v>0</v>
      </c>
      <c r="I304" s="734"/>
      <c r="J304" s="735"/>
      <c r="K304" s="735"/>
      <c r="L304" s="736"/>
    </row>
    <row r="305" spans="1:12" x14ac:dyDescent="0.2">
      <c r="A305" s="769"/>
      <c r="B305" s="88">
        <v>53205050100000</v>
      </c>
      <c r="C305" s="89" t="s">
        <v>28</v>
      </c>
      <c r="D305" s="554">
        <v>0</v>
      </c>
      <c r="E305" s="555">
        <v>0</v>
      </c>
      <c r="F305" s="556">
        <v>0</v>
      </c>
      <c r="G305" s="132">
        <f t="shared" si="28"/>
        <v>0</v>
      </c>
      <c r="H305" s="133">
        <f t="shared" si="29"/>
        <v>0</v>
      </c>
      <c r="I305" s="734"/>
      <c r="J305" s="735"/>
      <c r="K305" s="735"/>
      <c r="L305" s="736"/>
    </row>
    <row r="306" spans="1:12" x14ac:dyDescent="0.2">
      <c r="A306" s="769"/>
      <c r="B306" s="88">
        <v>53205060100000</v>
      </c>
      <c r="C306" s="89" t="s">
        <v>29</v>
      </c>
      <c r="D306" s="554">
        <v>0</v>
      </c>
      <c r="E306" s="555">
        <v>0</v>
      </c>
      <c r="F306" s="556">
        <v>0</v>
      </c>
      <c r="G306" s="132">
        <f t="shared" si="28"/>
        <v>0</v>
      </c>
      <c r="H306" s="133">
        <f t="shared" si="29"/>
        <v>0</v>
      </c>
      <c r="I306" s="734"/>
      <c r="J306" s="735"/>
      <c r="K306" s="735"/>
      <c r="L306" s="736"/>
    </row>
    <row r="307" spans="1:12" x14ac:dyDescent="0.2">
      <c r="A307" s="769"/>
      <c r="B307" s="88">
        <v>53205070100000</v>
      </c>
      <c r="C307" s="89" t="s">
        <v>30</v>
      </c>
      <c r="D307" s="554">
        <v>0</v>
      </c>
      <c r="E307" s="555">
        <v>0</v>
      </c>
      <c r="F307" s="556">
        <v>0</v>
      </c>
      <c r="G307" s="132">
        <f t="shared" si="28"/>
        <v>0</v>
      </c>
      <c r="H307" s="133">
        <f t="shared" si="29"/>
        <v>0</v>
      </c>
      <c r="I307" s="734"/>
      <c r="J307" s="735"/>
      <c r="K307" s="735"/>
      <c r="L307" s="736"/>
    </row>
    <row r="308" spans="1:12" x14ac:dyDescent="0.2">
      <c r="A308" s="769"/>
      <c r="B308" s="88">
        <v>53208010100000</v>
      </c>
      <c r="C308" s="89" t="s">
        <v>31</v>
      </c>
      <c r="D308" s="554">
        <v>0</v>
      </c>
      <c r="E308" s="555">
        <v>0</v>
      </c>
      <c r="F308" s="556">
        <v>0</v>
      </c>
      <c r="G308" s="132">
        <f t="shared" si="28"/>
        <v>0</v>
      </c>
      <c r="H308" s="133">
        <f t="shared" si="29"/>
        <v>0</v>
      </c>
      <c r="I308" s="734"/>
      <c r="J308" s="735"/>
      <c r="K308" s="735"/>
      <c r="L308" s="736"/>
    </row>
    <row r="309" spans="1:12" x14ac:dyDescent="0.2">
      <c r="A309" s="769"/>
      <c r="B309" s="88">
        <v>53208070100001</v>
      </c>
      <c r="C309" s="89" t="s">
        <v>32</v>
      </c>
      <c r="D309" s="554">
        <v>0</v>
      </c>
      <c r="E309" s="555">
        <v>0</v>
      </c>
      <c r="F309" s="556">
        <v>0</v>
      </c>
      <c r="G309" s="132">
        <f t="shared" si="28"/>
        <v>0</v>
      </c>
      <c r="H309" s="133">
        <f t="shared" si="29"/>
        <v>0</v>
      </c>
      <c r="I309" s="734"/>
      <c r="J309" s="735"/>
      <c r="K309" s="735"/>
      <c r="L309" s="736"/>
    </row>
    <row r="310" spans="1:12" x14ac:dyDescent="0.2">
      <c r="A310" s="769"/>
      <c r="B310" s="88">
        <v>53208100100001</v>
      </c>
      <c r="C310" s="89" t="s">
        <v>187</v>
      </c>
      <c r="D310" s="554">
        <v>0</v>
      </c>
      <c r="E310" s="555">
        <v>0</v>
      </c>
      <c r="F310" s="556">
        <v>0</v>
      </c>
      <c r="G310" s="132">
        <f t="shared" si="28"/>
        <v>0</v>
      </c>
      <c r="H310" s="133">
        <f t="shared" si="29"/>
        <v>0</v>
      </c>
      <c r="I310" s="734"/>
      <c r="J310" s="735"/>
      <c r="K310" s="735"/>
      <c r="L310" s="736"/>
    </row>
    <row r="311" spans="1:12" x14ac:dyDescent="0.2">
      <c r="A311" s="769"/>
      <c r="B311" s="88">
        <v>53211030000000</v>
      </c>
      <c r="C311" s="89" t="s">
        <v>33</v>
      </c>
      <c r="D311" s="554">
        <v>0</v>
      </c>
      <c r="E311" s="555">
        <v>0</v>
      </c>
      <c r="F311" s="556">
        <v>0</v>
      </c>
      <c r="G311" s="132">
        <f t="shared" si="28"/>
        <v>0</v>
      </c>
      <c r="H311" s="133">
        <f t="shared" si="29"/>
        <v>0</v>
      </c>
      <c r="I311" s="734"/>
      <c r="J311" s="735"/>
      <c r="K311" s="735"/>
      <c r="L311" s="736"/>
    </row>
    <row r="312" spans="1:12" x14ac:dyDescent="0.2">
      <c r="A312" s="769"/>
      <c r="B312" s="88">
        <v>53212020100000</v>
      </c>
      <c r="C312" s="89" t="s">
        <v>122</v>
      </c>
      <c r="D312" s="554">
        <v>0</v>
      </c>
      <c r="E312" s="555">
        <v>0</v>
      </c>
      <c r="F312" s="556">
        <v>0</v>
      </c>
      <c r="G312" s="132">
        <f t="shared" si="28"/>
        <v>0</v>
      </c>
      <c r="H312" s="133">
        <f t="shared" si="29"/>
        <v>0</v>
      </c>
      <c r="I312" s="734"/>
      <c r="J312" s="735"/>
      <c r="K312" s="735"/>
      <c r="L312" s="736"/>
    </row>
    <row r="313" spans="1:12" ht="13.5" thickBot="1" x14ac:dyDescent="0.25">
      <c r="A313" s="769"/>
      <c r="B313" s="88">
        <v>53214020000000</v>
      </c>
      <c r="C313" s="89" t="s">
        <v>34</v>
      </c>
      <c r="D313" s="561">
        <v>0</v>
      </c>
      <c r="E313" s="558">
        <v>0</v>
      </c>
      <c r="F313" s="559">
        <v>0</v>
      </c>
      <c r="G313" s="132">
        <f t="shared" si="28"/>
        <v>0</v>
      </c>
      <c r="H313" s="133">
        <f t="shared" si="29"/>
        <v>0</v>
      </c>
      <c r="I313" s="734"/>
      <c r="J313" s="735"/>
      <c r="K313" s="735"/>
      <c r="L313" s="736"/>
    </row>
    <row r="314" spans="1:12" ht="15.75" customHeight="1" x14ac:dyDescent="0.2">
      <c r="A314" s="769"/>
      <c r="B314" s="86"/>
      <c r="C314" s="56" t="s">
        <v>35</v>
      </c>
      <c r="D314" s="93">
        <f>SUM(D315,D320,D323,D334,D344,D352)</f>
        <v>0</v>
      </c>
      <c r="E314" s="94"/>
      <c r="F314" s="94"/>
      <c r="G314" s="57">
        <f>SUM(G315,G320,G323,G334,G344,G352)</f>
        <v>0</v>
      </c>
      <c r="H314" s="57">
        <f>SUM(H315,H320,H323,H334,H344,H352)</f>
        <v>0</v>
      </c>
      <c r="I314" s="734"/>
      <c r="J314" s="735"/>
      <c r="K314" s="735"/>
      <c r="L314" s="736"/>
    </row>
    <row r="315" spans="1:12" ht="13.5" thickBot="1" x14ac:dyDescent="0.25">
      <c r="A315" s="769"/>
      <c r="B315" s="87"/>
      <c r="C315" s="60" t="s">
        <v>36</v>
      </c>
      <c r="D315" s="61">
        <f>SUM(D316:D319)</f>
        <v>0</v>
      </c>
      <c r="E315" s="55"/>
      <c r="F315" s="55"/>
      <c r="G315" s="62">
        <f>SUM(G316:G319)</f>
        <v>0</v>
      </c>
      <c r="H315" s="62">
        <f>SUM(H316:H319)</f>
        <v>0</v>
      </c>
      <c r="I315" s="734"/>
      <c r="J315" s="735"/>
      <c r="K315" s="735"/>
      <c r="L315" s="736"/>
    </row>
    <row r="316" spans="1:12" x14ac:dyDescent="0.2">
      <c r="A316" s="769"/>
      <c r="B316" s="88">
        <v>53202020100000</v>
      </c>
      <c r="C316" s="89" t="s">
        <v>45</v>
      </c>
      <c r="D316" s="560">
        <v>0</v>
      </c>
      <c r="E316" s="552">
        <v>0</v>
      </c>
      <c r="F316" s="553">
        <v>0</v>
      </c>
      <c r="G316" s="132">
        <f>E316*F316</f>
        <v>0</v>
      </c>
      <c r="H316" s="133">
        <f>D316+G316</f>
        <v>0</v>
      </c>
      <c r="I316" s="734"/>
      <c r="J316" s="735"/>
      <c r="K316" s="735"/>
      <c r="L316" s="736"/>
    </row>
    <row r="317" spans="1:12" x14ac:dyDescent="0.2">
      <c r="A317" s="769"/>
      <c r="B317" s="88">
        <v>53202030000000</v>
      </c>
      <c r="C317" s="89" t="s">
        <v>46</v>
      </c>
      <c r="D317" s="554">
        <v>0</v>
      </c>
      <c r="E317" s="555">
        <v>0</v>
      </c>
      <c r="F317" s="556">
        <v>0</v>
      </c>
      <c r="G317" s="132">
        <f>E317*F317</f>
        <v>0</v>
      </c>
      <c r="H317" s="133">
        <f>D317+G317</f>
        <v>0</v>
      </c>
      <c r="I317" s="734"/>
      <c r="J317" s="735"/>
      <c r="K317" s="735"/>
      <c r="L317" s="736"/>
    </row>
    <row r="318" spans="1:12" x14ac:dyDescent="0.2">
      <c r="A318" s="769"/>
      <c r="B318" s="88">
        <v>53211020000000</v>
      </c>
      <c r="C318" s="89" t="s">
        <v>47</v>
      </c>
      <c r="D318" s="554">
        <v>0</v>
      </c>
      <c r="E318" s="555">
        <v>0</v>
      </c>
      <c r="F318" s="556">
        <v>0</v>
      </c>
      <c r="G318" s="132">
        <f>E318*F318</f>
        <v>0</v>
      </c>
      <c r="H318" s="133">
        <f>D318+G318</f>
        <v>0</v>
      </c>
      <c r="I318" s="734"/>
      <c r="J318" s="735"/>
      <c r="K318" s="735"/>
      <c r="L318" s="736"/>
    </row>
    <row r="319" spans="1:12" ht="13.5" thickBot="1" x14ac:dyDescent="0.25">
      <c r="A319" s="769"/>
      <c r="B319" s="88">
        <v>53101004030000</v>
      </c>
      <c r="C319" s="89" t="s">
        <v>44</v>
      </c>
      <c r="D319" s="561">
        <v>0</v>
      </c>
      <c r="E319" s="558">
        <v>0</v>
      </c>
      <c r="F319" s="559">
        <v>0</v>
      </c>
      <c r="G319" s="132">
        <f>E319*F319</f>
        <v>0</v>
      </c>
      <c r="H319" s="133">
        <f>D319+G319</f>
        <v>0</v>
      </c>
      <c r="I319" s="734"/>
      <c r="J319" s="735"/>
      <c r="K319" s="735"/>
      <c r="L319" s="736"/>
    </row>
    <row r="320" spans="1:12" ht="13.5" thickBot="1" x14ac:dyDescent="0.25">
      <c r="A320" s="769"/>
      <c r="B320" s="87"/>
      <c r="C320" s="60" t="s">
        <v>48</v>
      </c>
      <c r="D320" s="90">
        <f>SUM(D321:D322)</f>
        <v>0</v>
      </c>
      <c r="E320" s="92"/>
      <c r="F320" s="92"/>
      <c r="G320" s="62">
        <f>SUM(G321:G322)</f>
        <v>0</v>
      </c>
      <c r="H320" s="62">
        <f>SUM(H321:H322)</f>
        <v>0</v>
      </c>
      <c r="I320" s="734"/>
      <c r="J320" s="735"/>
      <c r="K320" s="735"/>
      <c r="L320" s="736"/>
    </row>
    <row r="321" spans="1:12" x14ac:dyDescent="0.2">
      <c r="A321" s="769"/>
      <c r="B321" s="88">
        <v>53205080000000</v>
      </c>
      <c r="C321" s="89" t="s">
        <v>49</v>
      </c>
      <c r="D321" s="560">
        <v>0</v>
      </c>
      <c r="E321" s="552">
        <v>0</v>
      </c>
      <c r="F321" s="553">
        <v>0</v>
      </c>
      <c r="G321" s="132">
        <f>E321*F321</f>
        <v>0</v>
      </c>
      <c r="H321" s="133">
        <f>D321+G321</f>
        <v>0</v>
      </c>
      <c r="I321" s="734"/>
      <c r="J321" s="735"/>
      <c r="K321" s="735"/>
      <c r="L321" s="736"/>
    </row>
    <row r="322" spans="1:12" ht="13.5" thickBot="1" x14ac:dyDescent="0.25">
      <c r="A322" s="769"/>
      <c r="B322" s="88">
        <v>53205990000000</v>
      </c>
      <c r="C322" s="89" t="s">
        <v>50</v>
      </c>
      <c r="D322" s="561">
        <v>0</v>
      </c>
      <c r="E322" s="558">
        <v>0</v>
      </c>
      <c r="F322" s="559">
        <v>0</v>
      </c>
      <c r="G322" s="132">
        <f>E322*F322</f>
        <v>0</v>
      </c>
      <c r="H322" s="133">
        <f>D322+G322</f>
        <v>0</v>
      </c>
      <c r="I322" s="734"/>
      <c r="J322" s="735"/>
      <c r="K322" s="735"/>
      <c r="L322" s="736"/>
    </row>
    <row r="323" spans="1:12" ht="13.5" thickBot="1" x14ac:dyDescent="0.25">
      <c r="A323" s="769"/>
      <c r="B323" s="87"/>
      <c r="C323" s="60" t="s">
        <v>51</v>
      </c>
      <c r="D323" s="90">
        <f>SUM(D324:D333)</f>
        <v>0</v>
      </c>
      <c r="E323" s="92"/>
      <c r="F323" s="92"/>
      <c r="G323" s="61">
        <f>SUM(G324:G333)</f>
        <v>0</v>
      </c>
      <c r="H323" s="61">
        <f>SUM(H324:H333)</f>
        <v>0</v>
      </c>
      <c r="I323" s="734"/>
      <c r="J323" s="735"/>
      <c r="K323" s="735"/>
      <c r="L323" s="736"/>
    </row>
    <row r="324" spans="1:12" x14ac:dyDescent="0.2">
      <c r="A324" s="769"/>
      <c r="B324" s="88">
        <v>53203010200000</v>
      </c>
      <c r="C324" s="89" t="s">
        <v>52</v>
      </c>
      <c r="D324" s="560">
        <v>0</v>
      </c>
      <c r="E324" s="562">
        <v>0</v>
      </c>
      <c r="F324" s="553">
        <v>0</v>
      </c>
      <c r="G324" s="132">
        <f t="shared" ref="G324:G333" si="30">E324*F324</f>
        <v>0</v>
      </c>
      <c r="H324" s="133">
        <f t="shared" ref="H324:H333" si="31">D324+G324</f>
        <v>0</v>
      </c>
      <c r="I324" s="734"/>
      <c r="J324" s="735"/>
      <c r="K324" s="735"/>
      <c r="L324" s="736"/>
    </row>
    <row r="325" spans="1:12" x14ac:dyDescent="0.2">
      <c r="A325" s="769"/>
      <c r="B325" s="88">
        <v>53204010000000</v>
      </c>
      <c r="C325" s="89" t="s">
        <v>53</v>
      </c>
      <c r="D325" s="554">
        <v>0</v>
      </c>
      <c r="E325" s="563">
        <v>0</v>
      </c>
      <c r="F325" s="556">
        <v>0</v>
      </c>
      <c r="G325" s="132">
        <f t="shared" si="30"/>
        <v>0</v>
      </c>
      <c r="H325" s="133">
        <f t="shared" si="31"/>
        <v>0</v>
      </c>
      <c r="I325" s="734"/>
      <c r="J325" s="735"/>
      <c r="K325" s="735"/>
      <c r="L325" s="736"/>
    </row>
    <row r="326" spans="1:12" x14ac:dyDescent="0.2">
      <c r="A326" s="769"/>
      <c r="B326" s="88">
        <v>53204040200000</v>
      </c>
      <c r="C326" s="89" t="s">
        <v>54</v>
      </c>
      <c r="D326" s="554">
        <v>0</v>
      </c>
      <c r="E326" s="563">
        <v>0</v>
      </c>
      <c r="F326" s="556">
        <v>0</v>
      </c>
      <c r="G326" s="132">
        <f t="shared" si="30"/>
        <v>0</v>
      </c>
      <c r="H326" s="133">
        <f t="shared" si="31"/>
        <v>0</v>
      </c>
      <c r="I326" s="734"/>
      <c r="J326" s="735"/>
      <c r="K326" s="735"/>
      <c r="L326" s="736"/>
    </row>
    <row r="327" spans="1:12" x14ac:dyDescent="0.2">
      <c r="A327" s="769"/>
      <c r="B327" s="88">
        <v>53204060000000</v>
      </c>
      <c r="C327" s="89" t="s">
        <v>55</v>
      </c>
      <c r="D327" s="554">
        <v>0</v>
      </c>
      <c r="E327" s="563">
        <v>0</v>
      </c>
      <c r="F327" s="556">
        <v>0</v>
      </c>
      <c r="G327" s="132">
        <f t="shared" si="30"/>
        <v>0</v>
      </c>
      <c r="H327" s="133">
        <f t="shared" si="31"/>
        <v>0</v>
      </c>
      <c r="I327" s="734"/>
      <c r="J327" s="735"/>
      <c r="K327" s="735"/>
      <c r="L327" s="736"/>
    </row>
    <row r="328" spans="1:12" x14ac:dyDescent="0.2">
      <c r="A328" s="769"/>
      <c r="B328" s="88">
        <v>53204070000000</v>
      </c>
      <c r="C328" s="89" t="s">
        <v>56</v>
      </c>
      <c r="D328" s="554">
        <v>0</v>
      </c>
      <c r="E328" s="563">
        <v>0</v>
      </c>
      <c r="F328" s="556">
        <v>0</v>
      </c>
      <c r="G328" s="132">
        <f t="shared" si="30"/>
        <v>0</v>
      </c>
      <c r="H328" s="133">
        <f t="shared" si="31"/>
        <v>0</v>
      </c>
      <c r="I328" s="734"/>
      <c r="J328" s="735"/>
      <c r="K328" s="735"/>
      <c r="L328" s="736"/>
    </row>
    <row r="329" spans="1:12" x14ac:dyDescent="0.2">
      <c r="A329" s="769"/>
      <c r="B329" s="88">
        <v>53204080000000</v>
      </c>
      <c r="C329" s="89" t="s">
        <v>57</v>
      </c>
      <c r="D329" s="554">
        <v>0</v>
      </c>
      <c r="E329" s="563">
        <v>0</v>
      </c>
      <c r="F329" s="556">
        <v>0</v>
      </c>
      <c r="G329" s="132">
        <f t="shared" si="30"/>
        <v>0</v>
      </c>
      <c r="H329" s="133">
        <f t="shared" si="31"/>
        <v>0</v>
      </c>
      <c r="I329" s="734"/>
      <c r="J329" s="735"/>
      <c r="K329" s="735"/>
      <c r="L329" s="736"/>
    </row>
    <row r="330" spans="1:12" x14ac:dyDescent="0.2">
      <c r="A330" s="769"/>
      <c r="B330" s="88">
        <v>53214010000000</v>
      </c>
      <c r="C330" s="89" t="s">
        <v>58</v>
      </c>
      <c r="D330" s="554">
        <v>0</v>
      </c>
      <c r="E330" s="563">
        <v>0</v>
      </c>
      <c r="F330" s="556">
        <v>0</v>
      </c>
      <c r="G330" s="132">
        <f t="shared" si="30"/>
        <v>0</v>
      </c>
      <c r="H330" s="133">
        <f t="shared" si="31"/>
        <v>0</v>
      </c>
      <c r="I330" s="734"/>
      <c r="J330" s="735"/>
      <c r="K330" s="735"/>
      <c r="L330" s="736"/>
    </row>
    <row r="331" spans="1:12" x14ac:dyDescent="0.2">
      <c r="A331" s="769"/>
      <c r="B331" s="88">
        <v>53214040000000</v>
      </c>
      <c r="C331" s="89" t="s">
        <v>188</v>
      </c>
      <c r="D331" s="554">
        <v>0</v>
      </c>
      <c r="E331" s="563">
        <v>0</v>
      </c>
      <c r="F331" s="556">
        <v>0</v>
      </c>
      <c r="G331" s="132">
        <f t="shared" si="30"/>
        <v>0</v>
      </c>
      <c r="H331" s="133">
        <f t="shared" si="31"/>
        <v>0</v>
      </c>
      <c r="I331" s="734"/>
      <c r="J331" s="735"/>
      <c r="K331" s="735"/>
      <c r="L331" s="736"/>
    </row>
    <row r="332" spans="1:12" x14ac:dyDescent="0.2">
      <c r="A332" s="769"/>
      <c r="B332" s="88">
        <v>55201010100004</v>
      </c>
      <c r="C332" s="89" t="s">
        <v>59</v>
      </c>
      <c r="D332" s="554">
        <v>0</v>
      </c>
      <c r="E332" s="563">
        <v>0</v>
      </c>
      <c r="F332" s="556">
        <v>0</v>
      </c>
      <c r="G332" s="132">
        <f t="shared" si="30"/>
        <v>0</v>
      </c>
      <c r="H332" s="133">
        <f t="shared" si="31"/>
        <v>0</v>
      </c>
      <c r="I332" s="734"/>
      <c r="J332" s="735"/>
      <c r="K332" s="735"/>
      <c r="L332" s="736"/>
    </row>
    <row r="333" spans="1:12" ht="13.5" thickBot="1" x14ac:dyDescent="0.25">
      <c r="A333" s="769"/>
      <c r="B333" s="88">
        <v>55201010100005</v>
      </c>
      <c r="C333" s="89" t="s">
        <v>60</v>
      </c>
      <c r="D333" s="561">
        <v>0</v>
      </c>
      <c r="E333" s="564">
        <v>0</v>
      </c>
      <c r="F333" s="559">
        <v>0</v>
      </c>
      <c r="G333" s="132">
        <f t="shared" si="30"/>
        <v>0</v>
      </c>
      <c r="H333" s="133">
        <f t="shared" si="31"/>
        <v>0</v>
      </c>
      <c r="I333" s="734"/>
      <c r="J333" s="735"/>
      <c r="K333" s="735"/>
      <c r="L333" s="736"/>
    </row>
    <row r="334" spans="1:12" ht="13.5" thickBot="1" x14ac:dyDescent="0.25">
      <c r="A334" s="769"/>
      <c r="B334" s="87"/>
      <c r="C334" s="60" t="s">
        <v>61</v>
      </c>
      <c r="D334" s="90">
        <f>SUM(D335:D343)</f>
        <v>0</v>
      </c>
      <c r="E334" s="92"/>
      <c r="F334" s="92"/>
      <c r="G334" s="61">
        <f>SUM(G335:G343)</f>
        <v>0</v>
      </c>
      <c r="H334" s="61">
        <f>SUM(H335:H343)</f>
        <v>0</v>
      </c>
      <c r="I334" s="734"/>
      <c r="J334" s="735"/>
      <c r="K334" s="735"/>
      <c r="L334" s="736"/>
    </row>
    <row r="335" spans="1:12" x14ac:dyDescent="0.2">
      <c r="A335" s="769"/>
      <c r="B335" s="88">
        <v>53207010000000</v>
      </c>
      <c r="C335" s="89" t="s">
        <v>62</v>
      </c>
      <c r="D335" s="560">
        <v>0</v>
      </c>
      <c r="E335" s="562">
        <v>0</v>
      </c>
      <c r="F335" s="553">
        <v>0</v>
      </c>
      <c r="G335" s="132">
        <f t="shared" ref="G335:G343" si="32">E335*F335</f>
        <v>0</v>
      </c>
      <c r="H335" s="133">
        <f t="shared" ref="H335:H343" si="33">D335+G335</f>
        <v>0</v>
      </c>
      <c r="I335" s="734"/>
      <c r="J335" s="735"/>
      <c r="K335" s="735"/>
      <c r="L335" s="736"/>
    </row>
    <row r="336" spans="1:12" x14ac:dyDescent="0.2">
      <c r="A336" s="769"/>
      <c r="B336" s="88">
        <v>53207020000000</v>
      </c>
      <c r="C336" s="89" t="s">
        <v>63</v>
      </c>
      <c r="D336" s="554">
        <v>0</v>
      </c>
      <c r="E336" s="563">
        <v>0</v>
      </c>
      <c r="F336" s="556">
        <v>0</v>
      </c>
      <c r="G336" s="132">
        <f t="shared" si="32"/>
        <v>0</v>
      </c>
      <c r="H336" s="133">
        <f t="shared" si="33"/>
        <v>0</v>
      </c>
      <c r="I336" s="734"/>
      <c r="J336" s="735"/>
      <c r="K336" s="735"/>
      <c r="L336" s="736"/>
    </row>
    <row r="337" spans="1:12" x14ac:dyDescent="0.2">
      <c r="A337" s="769"/>
      <c r="B337" s="88">
        <v>53208020000000</v>
      </c>
      <c r="C337" s="89" t="s">
        <v>64</v>
      </c>
      <c r="D337" s="554">
        <v>0</v>
      </c>
      <c r="E337" s="563">
        <v>0</v>
      </c>
      <c r="F337" s="556">
        <v>0</v>
      </c>
      <c r="G337" s="132">
        <f t="shared" si="32"/>
        <v>0</v>
      </c>
      <c r="H337" s="133">
        <f t="shared" si="33"/>
        <v>0</v>
      </c>
      <c r="I337" s="734"/>
      <c r="J337" s="735"/>
      <c r="K337" s="735"/>
      <c r="L337" s="736"/>
    </row>
    <row r="338" spans="1:12" x14ac:dyDescent="0.2">
      <c r="A338" s="769"/>
      <c r="B338" s="88">
        <v>53208990000000</v>
      </c>
      <c r="C338" s="89" t="s">
        <v>65</v>
      </c>
      <c r="D338" s="554">
        <v>0</v>
      </c>
      <c r="E338" s="563">
        <v>0</v>
      </c>
      <c r="F338" s="556">
        <v>0</v>
      </c>
      <c r="G338" s="132">
        <f t="shared" si="32"/>
        <v>0</v>
      </c>
      <c r="H338" s="133">
        <f t="shared" si="33"/>
        <v>0</v>
      </c>
      <c r="I338" s="734"/>
      <c r="J338" s="735"/>
      <c r="K338" s="735"/>
      <c r="L338" s="736"/>
    </row>
    <row r="339" spans="1:12" x14ac:dyDescent="0.2">
      <c r="A339" s="769"/>
      <c r="B339" s="88">
        <v>53209010000000</v>
      </c>
      <c r="C339" s="89" t="s">
        <v>66</v>
      </c>
      <c r="D339" s="554">
        <v>0</v>
      </c>
      <c r="E339" s="563">
        <v>0</v>
      </c>
      <c r="F339" s="556">
        <v>0</v>
      </c>
      <c r="G339" s="132">
        <f t="shared" si="32"/>
        <v>0</v>
      </c>
      <c r="H339" s="133">
        <f t="shared" si="33"/>
        <v>0</v>
      </c>
      <c r="I339" s="734"/>
      <c r="J339" s="735"/>
      <c r="K339" s="735"/>
      <c r="L339" s="736"/>
    </row>
    <row r="340" spans="1:12" x14ac:dyDescent="0.2">
      <c r="A340" s="769"/>
      <c r="B340" s="88">
        <v>53209040000000</v>
      </c>
      <c r="C340" s="89" t="s">
        <v>67</v>
      </c>
      <c r="D340" s="554">
        <v>0</v>
      </c>
      <c r="E340" s="563">
        <v>0</v>
      </c>
      <c r="F340" s="556">
        <v>0</v>
      </c>
      <c r="G340" s="132">
        <f t="shared" si="32"/>
        <v>0</v>
      </c>
      <c r="H340" s="133">
        <f t="shared" si="33"/>
        <v>0</v>
      </c>
      <c r="I340" s="734"/>
      <c r="J340" s="735"/>
      <c r="K340" s="735"/>
      <c r="L340" s="736"/>
    </row>
    <row r="341" spans="1:12" x14ac:dyDescent="0.2">
      <c r="A341" s="769"/>
      <c r="B341" s="88">
        <v>53209050000000</v>
      </c>
      <c r="C341" s="89" t="s">
        <v>68</v>
      </c>
      <c r="D341" s="554">
        <v>0</v>
      </c>
      <c r="E341" s="563">
        <v>0</v>
      </c>
      <c r="F341" s="556">
        <v>0</v>
      </c>
      <c r="G341" s="132">
        <f t="shared" si="32"/>
        <v>0</v>
      </c>
      <c r="H341" s="133">
        <f t="shared" si="33"/>
        <v>0</v>
      </c>
      <c r="I341" s="734"/>
      <c r="J341" s="735"/>
      <c r="K341" s="735"/>
      <c r="L341" s="736"/>
    </row>
    <row r="342" spans="1:12" x14ac:dyDescent="0.2">
      <c r="A342" s="769"/>
      <c r="B342" s="88">
        <v>53209990000000</v>
      </c>
      <c r="C342" s="89" t="s">
        <v>69</v>
      </c>
      <c r="D342" s="554">
        <v>0</v>
      </c>
      <c r="E342" s="563">
        <v>0</v>
      </c>
      <c r="F342" s="556">
        <v>0</v>
      </c>
      <c r="G342" s="132">
        <f t="shared" si="32"/>
        <v>0</v>
      </c>
      <c r="H342" s="133">
        <f t="shared" si="33"/>
        <v>0</v>
      </c>
      <c r="I342" s="734"/>
      <c r="J342" s="735"/>
      <c r="K342" s="735"/>
      <c r="L342" s="736"/>
    </row>
    <row r="343" spans="1:12" ht="13.5" thickBot="1" x14ac:dyDescent="0.25">
      <c r="A343" s="769"/>
      <c r="B343" s="88">
        <v>53210020100000</v>
      </c>
      <c r="C343" s="89" t="s">
        <v>70</v>
      </c>
      <c r="D343" s="561">
        <v>0</v>
      </c>
      <c r="E343" s="564">
        <v>0</v>
      </c>
      <c r="F343" s="559">
        <v>0</v>
      </c>
      <c r="G343" s="132">
        <f t="shared" si="32"/>
        <v>0</v>
      </c>
      <c r="H343" s="133">
        <f t="shared" si="33"/>
        <v>0</v>
      </c>
      <c r="I343" s="734"/>
      <c r="J343" s="735"/>
      <c r="K343" s="735"/>
      <c r="L343" s="736"/>
    </row>
    <row r="344" spans="1:12" ht="13.5" thickBot="1" x14ac:dyDescent="0.25">
      <c r="A344" s="769"/>
      <c r="B344" s="87"/>
      <c r="C344" s="60" t="s">
        <v>71</v>
      </c>
      <c r="D344" s="90">
        <f>SUM(D345:D351)</f>
        <v>0</v>
      </c>
      <c r="E344" s="92"/>
      <c r="F344" s="92"/>
      <c r="G344" s="61">
        <f>SUM(G345:G351)</f>
        <v>0</v>
      </c>
      <c r="H344" s="61">
        <f>SUM(H345:H351)</f>
        <v>0</v>
      </c>
      <c r="I344" s="734"/>
      <c r="J344" s="735"/>
      <c r="K344" s="735"/>
      <c r="L344" s="736"/>
    </row>
    <row r="345" spans="1:12" x14ac:dyDescent="0.2">
      <c r="A345" s="769"/>
      <c r="B345" s="88">
        <v>53206030000000</v>
      </c>
      <c r="C345" s="89" t="s">
        <v>123</v>
      </c>
      <c r="D345" s="560">
        <v>0</v>
      </c>
      <c r="E345" s="562">
        <v>0</v>
      </c>
      <c r="F345" s="553">
        <v>0</v>
      </c>
      <c r="G345" s="132">
        <f t="shared" ref="G345:G351" si="34">E345*F345</f>
        <v>0</v>
      </c>
      <c r="H345" s="133">
        <f t="shared" ref="H345:H351" si="35">D345+G345</f>
        <v>0</v>
      </c>
      <c r="I345" s="734"/>
      <c r="J345" s="735"/>
      <c r="K345" s="735"/>
      <c r="L345" s="736"/>
    </row>
    <row r="346" spans="1:12" x14ac:dyDescent="0.2">
      <c r="A346" s="769"/>
      <c r="B346" s="88">
        <v>53206040000000</v>
      </c>
      <c r="C346" s="89" t="s">
        <v>124</v>
      </c>
      <c r="D346" s="554">
        <v>0</v>
      </c>
      <c r="E346" s="563">
        <v>0</v>
      </c>
      <c r="F346" s="556">
        <v>0</v>
      </c>
      <c r="G346" s="132">
        <f t="shared" si="34"/>
        <v>0</v>
      </c>
      <c r="H346" s="133">
        <f t="shared" si="35"/>
        <v>0</v>
      </c>
      <c r="I346" s="734"/>
      <c r="J346" s="735"/>
      <c r="K346" s="735"/>
      <c r="L346" s="736"/>
    </row>
    <row r="347" spans="1:12" x14ac:dyDescent="0.2">
      <c r="A347" s="769"/>
      <c r="B347" s="88">
        <v>53206060000000</v>
      </c>
      <c r="C347" s="89" t="s">
        <v>125</v>
      </c>
      <c r="D347" s="554">
        <v>0</v>
      </c>
      <c r="E347" s="563">
        <v>0</v>
      </c>
      <c r="F347" s="556">
        <v>0</v>
      </c>
      <c r="G347" s="132">
        <f t="shared" si="34"/>
        <v>0</v>
      </c>
      <c r="H347" s="133">
        <f t="shared" si="35"/>
        <v>0</v>
      </c>
      <c r="I347" s="734"/>
      <c r="J347" s="735"/>
      <c r="K347" s="735"/>
      <c r="L347" s="736"/>
    </row>
    <row r="348" spans="1:12" x14ac:dyDescent="0.2">
      <c r="A348" s="769"/>
      <c r="B348" s="88">
        <v>53206070000000</v>
      </c>
      <c r="C348" s="89" t="s">
        <v>126</v>
      </c>
      <c r="D348" s="554">
        <v>0</v>
      </c>
      <c r="E348" s="563">
        <v>0</v>
      </c>
      <c r="F348" s="556">
        <v>0</v>
      </c>
      <c r="G348" s="132">
        <f t="shared" si="34"/>
        <v>0</v>
      </c>
      <c r="H348" s="133">
        <f t="shared" si="35"/>
        <v>0</v>
      </c>
      <c r="I348" s="734"/>
      <c r="J348" s="735"/>
      <c r="K348" s="735"/>
      <c r="L348" s="736"/>
    </row>
    <row r="349" spans="1:12" x14ac:dyDescent="0.2">
      <c r="A349" s="769"/>
      <c r="B349" s="88">
        <v>53206990000000</v>
      </c>
      <c r="C349" s="89" t="s">
        <v>127</v>
      </c>
      <c r="D349" s="554">
        <v>0</v>
      </c>
      <c r="E349" s="563">
        <v>0</v>
      </c>
      <c r="F349" s="556">
        <v>0</v>
      </c>
      <c r="G349" s="132">
        <f t="shared" si="34"/>
        <v>0</v>
      </c>
      <c r="H349" s="133">
        <f t="shared" si="35"/>
        <v>0</v>
      </c>
      <c r="I349" s="734"/>
      <c r="J349" s="735"/>
      <c r="K349" s="735"/>
      <c r="L349" s="736"/>
    </row>
    <row r="350" spans="1:12" x14ac:dyDescent="0.2">
      <c r="A350" s="769"/>
      <c r="B350" s="88">
        <v>53208030000000</v>
      </c>
      <c r="C350" s="89" t="s">
        <v>128</v>
      </c>
      <c r="D350" s="554">
        <v>0</v>
      </c>
      <c r="E350" s="563">
        <v>0</v>
      </c>
      <c r="F350" s="556">
        <v>0</v>
      </c>
      <c r="G350" s="132">
        <f t="shared" si="34"/>
        <v>0</v>
      </c>
      <c r="H350" s="133">
        <f t="shared" si="35"/>
        <v>0</v>
      </c>
      <c r="I350" s="734"/>
      <c r="J350" s="735"/>
      <c r="K350" s="735"/>
      <c r="L350" s="736"/>
    </row>
    <row r="351" spans="1:12" ht="13.5" thickBot="1" x14ac:dyDescent="0.25">
      <c r="A351" s="769"/>
      <c r="B351" s="88">
        <v>53212060000000</v>
      </c>
      <c r="C351" s="89" t="s">
        <v>121</v>
      </c>
      <c r="D351" s="561">
        <v>0</v>
      </c>
      <c r="E351" s="564">
        <v>0</v>
      </c>
      <c r="F351" s="559">
        <v>0</v>
      </c>
      <c r="G351" s="132">
        <f t="shared" si="34"/>
        <v>0</v>
      </c>
      <c r="H351" s="133">
        <f t="shared" si="35"/>
        <v>0</v>
      </c>
      <c r="I351" s="734"/>
      <c r="J351" s="735"/>
      <c r="K351" s="735"/>
      <c r="L351" s="736"/>
    </row>
    <row r="352" spans="1:12" ht="13.5" thickBot="1" x14ac:dyDescent="0.25">
      <c r="A352" s="769"/>
      <c r="B352" s="87"/>
      <c r="C352" s="60" t="s">
        <v>72</v>
      </c>
      <c r="D352" s="90">
        <f>SUM(D353:D353)</f>
        <v>0</v>
      </c>
      <c r="E352" s="92"/>
      <c r="F352" s="92"/>
      <c r="G352" s="61">
        <f>SUM(G353:G353)</f>
        <v>0</v>
      </c>
      <c r="H352" s="61">
        <f>SUM(H353:H353)</f>
        <v>0</v>
      </c>
      <c r="I352" s="734"/>
      <c r="J352" s="735"/>
      <c r="K352" s="735"/>
      <c r="L352" s="736"/>
    </row>
    <row r="353" spans="1:12" ht="13.5" thickBot="1" x14ac:dyDescent="0.25">
      <c r="A353" s="769"/>
      <c r="B353" s="136">
        <v>53204999000000</v>
      </c>
      <c r="C353" s="137" t="s">
        <v>120</v>
      </c>
      <c r="D353" s="565">
        <v>0</v>
      </c>
      <c r="E353" s="566">
        <v>0</v>
      </c>
      <c r="F353" s="567">
        <v>0</v>
      </c>
      <c r="G353" s="138">
        <f>E353*F353</f>
        <v>0</v>
      </c>
      <c r="H353" s="139">
        <f>D353+G353</f>
        <v>0</v>
      </c>
      <c r="I353" s="737"/>
      <c r="J353" s="738"/>
      <c r="K353" s="738"/>
      <c r="L353" s="739"/>
    </row>
    <row r="354" spans="1:12" collapsed="1" x14ac:dyDescent="0.2">
      <c r="A354" s="779"/>
      <c r="B354" s="144"/>
      <c r="C354" s="145" t="s">
        <v>129</v>
      </c>
      <c r="D354" s="361">
        <f>SUM(D288,D314)</f>
        <v>0</v>
      </c>
      <c r="E354" s="362"/>
      <c r="F354" s="362"/>
      <c r="G354" s="146">
        <f>SUM(G288,G314)</f>
        <v>0</v>
      </c>
      <c r="H354" s="146">
        <f>SUM(H288,H314)</f>
        <v>0</v>
      </c>
      <c r="I354" s="740"/>
      <c r="J354" s="741"/>
      <c r="K354" s="741"/>
      <c r="L354" s="742"/>
    </row>
    <row r="355" spans="1:12" ht="12.75" customHeight="1" x14ac:dyDescent="0.2">
      <c r="A355" s="756" t="s">
        <v>94</v>
      </c>
      <c r="B355" s="758" t="s">
        <v>86</v>
      </c>
      <c r="C355" s="760" t="s">
        <v>87</v>
      </c>
      <c r="D355" s="762" t="s">
        <v>88</v>
      </c>
      <c r="E355" s="751" t="s">
        <v>89</v>
      </c>
      <c r="F355" s="752"/>
      <c r="G355" s="753"/>
      <c r="H355" s="754" t="s">
        <v>82</v>
      </c>
      <c r="I355" s="744" t="s">
        <v>85</v>
      </c>
      <c r="J355" s="745"/>
      <c r="K355" s="745"/>
      <c r="L355" s="746"/>
    </row>
    <row r="356" spans="1:12" ht="25.5" x14ac:dyDescent="0.2">
      <c r="A356" s="757"/>
      <c r="B356" s="759"/>
      <c r="C356" s="761"/>
      <c r="D356" s="763"/>
      <c r="E356" s="52" t="s">
        <v>73</v>
      </c>
      <c r="F356" s="53" t="s">
        <v>74</v>
      </c>
      <c r="G356" s="54" t="s">
        <v>7</v>
      </c>
      <c r="H356" s="755"/>
      <c r="I356" s="747"/>
      <c r="J356" s="748"/>
      <c r="K356" s="748"/>
      <c r="L356" s="749"/>
    </row>
    <row r="357" spans="1:12" ht="15.75" customHeight="1" x14ac:dyDescent="0.2">
      <c r="A357" s="768" t="str">
        <f>+'A) Reajuste Tarifas y Ocupación'!A37</f>
        <v>(Nombre de J.I. n° 6)</v>
      </c>
      <c r="B357" s="86"/>
      <c r="C357" s="56" t="s">
        <v>12</v>
      </c>
      <c r="D357" s="57">
        <f>SUM(D358,D363)</f>
        <v>0</v>
      </c>
      <c r="E357" s="58"/>
      <c r="F357" s="58"/>
      <c r="G357" s="355">
        <f>SUM(G358,G363)</f>
        <v>0</v>
      </c>
      <c r="H357" s="59">
        <f>SUM(H358,H363)</f>
        <v>0</v>
      </c>
      <c r="I357" s="734"/>
      <c r="J357" s="735"/>
      <c r="K357" s="735"/>
      <c r="L357" s="736"/>
    </row>
    <row r="358" spans="1:12" x14ac:dyDescent="0.2">
      <c r="A358" s="769"/>
      <c r="B358" s="87"/>
      <c r="C358" s="60" t="s">
        <v>13</v>
      </c>
      <c r="D358" s="90">
        <f>SUM(D359:D362)</f>
        <v>0</v>
      </c>
      <c r="E358" s="91"/>
      <c r="F358" s="91"/>
      <c r="G358" s="356">
        <f>SUM(G359:G362)</f>
        <v>0</v>
      </c>
      <c r="H358" s="61">
        <f>SUM(H359:H362)</f>
        <v>0</v>
      </c>
      <c r="I358" s="734"/>
      <c r="J358" s="735"/>
      <c r="K358" s="735"/>
      <c r="L358" s="736"/>
    </row>
    <row r="359" spans="1:12" ht="13.5" thickBot="1" x14ac:dyDescent="0.25">
      <c r="A359" s="769"/>
      <c r="B359" s="88">
        <v>53103040100000</v>
      </c>
      <c r="C359" s="89" t="s">
        <v>119</v>
      </c>
      <c r="D359" s="76">
        <f>+'C) Remuneraciones'!L86</f>
        <v>0</v>
      </c>
      <c r="E359" s="134">
        <v>0</v>
      </c>
      <c r="F359" s="135">
        <v>0</v>
      </c>
      <c r="G359" s="132">
        <f>E359*F359</f>
        <v>0</v>
      </c>
      <c r="H359" s="133">
        <f>D359+G359</f>
        <v>0</v>
      </c>
      <c r="I359" s="734"/>
      <c r="J359" s="735"/>
      <c r="K359" s="735"/>
      <c r="L359" s="736"/>
    </row>
    <row r="360" spans="1:12" x14ac:dyDescent="0.2">
      <c r="A360" s="769"/>
      <c r="B360" s="88">
        <v>53103050000000</v>
      </c>
      <c r="C360" s="89" t="s">
        <v>14</v>
      </c>
      <c r="D360" s="551">
        <v>0</v>
      </c>
      <c r="E360" s="552">
        <v>0</v>
      </c>
      <c r="F360" s="553">
        <v>0</v>
      </c>
      <c r="G360" s="132">
        <f>E360*F360</f>
        <v>0</v>
      </c>
      <c r="H360" s="133">
        <f>D360+G360</f>
        <v>0</v>
      </c>
      <c r="I360" s="734"/>
      <c r="J360" s="735"/>
      <c r="K360" s="735"/>
      <c r="L360" s="736"/>
    </row>
    <row r="361" spans="1:12" x14ac:dyDescent="0.2">
      <c r="A361" s="769"/>
      <c r="B361" s="88">
        <v>53103060000000</v>
      </c>
      <c r="C361" s="89" t="s">
        <v>15</v>
      </c>
      <c r="D361" s="554">
        <v>0</v>
      </c>
      <c r="E361" s="555">
        <v>0</v>
      </c>
      <c r="F361" s="556">
        <v>0</v>
      </c>
      <c r="G361" s="132">
        <f>E361*F361</f>
        <v>0</v>
      </c>
      <c r="H361" s="133">
        <f>D361+G361</f>
        <v>0</v>
      </c>
      <c r="I361" s="734"/>
      <c r="J361" s="735"/>
      <c r="K361" s="735"/>
      <c r="L361" s="736"/>
    </row>
    <row r="362" spans="1:12" ht="13.5" thickBot="1" x14ac:dyDescent="0.25">
      <c r="A362" s="769"/>
      <c r="B362" s="88">
        <v>53103080010000</v>
      </c>
      <c r="C362" s="89" t="s">
        <v>16</v>
      </c>
      <c r="D362" s="557">
        <v>0</v>
      </c>
      <c r="E362" s="558">
        <v>0</v>
      </c>
      <c r="F362" s="559">
        <v>0</v>
      </c>
      <c r="G362" s="132">
        <f>E362*F362</f>
        <v>0</v>
      </c>
      <c r="H362" s="133">
        <f>D362+G362</f>
        <v>0</v>
      </c>
      <c r="I362" s="734"/>
      <c r="J362" s="735"/>
      <c r="K362" s="735"/>
      <c r="L362" s="736"/>
    </row>
    <row r="363" spans="1:12" ht="13.5" thickBot="1" x14ac:dyDescent="0.25">
      <c r="A363" s="769"/>
      <c r="B363" s="87"/>
      <c r="C363" s="60" t="s">
        <v>17</v>
      </c>
      <c r="D363" s="90">
        <f>SUM(D364:D382)</f>
        <v>0</v>
      </c>
      <c r="E363" s="92"/>
      <c r="F363" s="92"/>
      <c r="G363" s="61">
        <f>SUM(G364:G382)</f>
        <v>0</v>
      </c>
      <c r="H363" s="61">
        <f>SUM(H364:H382)</f>
        <v>0</v>
      </c>
      <c r="I363" s="734"/>
      <c r="J363" s="735"/>
      <c r="K363" s="735"/>
      <c r="L363" s="736"/>
    </row>
    <row r="364" spans="1:12" x14ac:dyDescent="0.2">
      <c r="A364" s="769"/>
      <c r="B364" s="88">
        <v>53201010100000</v>
      </c>
      <c r="C364" s="89" t="s">
        <v>18</v>
      </c>
      <c r="D364" s="560">
        <v>0</v>
      </c>
      <c r="E364" s="552">
        <v>0</v>
      </c>
      <c r="F364" s="553">
        <v>0</v>
      </c>
      <c r="G364" s="132">
        <f t="shared" ref="G364:G382" si="36">E364*F364</f>
        <v>0</v>
      </c>
      <c r="H364" s="133">
        <f t="shared" ref="H364:H382" si="37">D364+G364</f>
        <v>0</v>
      </c>
      <c r="I364" s="734"/>
      <c r="J364" s="735"/>
      <c r="K364" s="735"/>
      <c r="L364" s="736"/>
    </row>
    <row r="365" spans="1:12" x14ac:dyDescent="0.2">
      <c r="A365" s="769"/>
      <c r="B365" s="88">
        <v>53202010100000</v>
      </c>
      <c r="C365" s="89" t="s">
        <v>19</v>
      </c>
      <c r="D365" s="554">
        <v>0</v>
      </c>
      <c r="E365" s="555">
        <v>0</v>
      </c>
      <c r="F365" s="556">
        <v>0</v>
      </c>
      <c r="G365" s="132">
        <f t="shared" si="36"/>
        <v>0</v>
      </c>
      <c r="H365" s="133">
        <f t="shared" si="37"/>
        <v>0</v>
      </c>
      <c r="I365" s="734"/>
      <c r="J365" s="735"/>
      <c r="K365" s="735"/>
      <c r="L365" s="736"/>
    </row>
    <row r="366" spans="1:12" x14ac:dyDescent="0.2">
      <c r="A366" s="769"/>
      <c r="B366" s="88">
        <v>53203010100000</v>
      </c>
      <c r="C366" s="89" t="s">
        <v>20</v>
      </c>
      <c r="D366" s="554">
        <v>0</v>
      </c>
      <c r="E366" s="555">
        <v>0</v>
      </c>
      <c r="F366" s="556">
        <v>0</v>
      </c>
      <c r="G366" s="132">
        <f t="shared" si="36"/>
        <v>0</v>
      </c>
      <c r="H366" s="133">
        <f t="shared" si="37"/>
        <v>0</v>
      </c>
      <c r="I366" s="734"/>
      <c r="J366" s="735"/>
      <c r="K366" s="735"/>
      <c r="L366" s="736"/>
    </row>
    <row r="367" spans="1:12" x14ac:dyDescent="0.2">
      <c r="A367" s="769"/>
      <c r="B367" s="88">
        <v>53203030000000</v>
      </c>
      <c r="C367" s="89" t="s">
        <v>21</v>
      </c>
      <c r="D367" s="554">
        <v>0</v>
      </c>
      <c r="E367" s="555">
        <v>0</v>
      </c>
      <c r="F367" s="556">
        <v>0</v>
      </c>
      <c r="G367" s="132">
        <f t="shared" si="36"/>
        <v>0</v>
      </c>
      <c r="H367" s="133">
        <f t="shared" si="37"/>
        <v>0</v>
      </c>
      <c r="I367" s="734"/>
      <c r="J367" s="735"/>
      <c r="K367" s="735"/>
      <c r="L367" s="736"/>
    </row>
    <row r="368" spans="1:12" x14ac:dyDescent="0.2">
      <c r="A368" s="769"/>
      <c r="B368" s="88">
        <v>53204030000000</v>
      </c>
      <c r="C368" s="89" t="s">
        <v>22</v>
      </c>
      <c r="D368" s="554">
        <v>0</v>
      </c>
      <c r="E368" s="555">
        <v>0</v>
      </c>
      <c r="F368" s="556">
        <v>0</v>
      </c>
      <c r="G368" s="132">
        <f t="shared" si="36"/>
        <v>0</v>
      </c>
      <c r="H368" s="133">
        <f t="shared" si="37"/>
        <v>0</v>
      </c>
      <c r="I368" s="734"/>
      <c r="J368" s="735"/>
      <c r="K368" s="735"/>
      <c r="L368" s="736"/>
    </row>
    <row r="369" spans="1:12" x14ac:dyDescent="0.2">
      <c r="A369" s="769"/>
      <c r="B369" s="88">
        <v>53204100100001</v>
      </c>
      <c r="C369" s="89" t="s">
        <v>23</v>
      </c>
      <c r="D369" s="554">
        <v>0</v>
      </c>
      <c r="E369" s="555">
        <v>0</v>
      </c>
      <c r="F369" s="556">
        <v>0</v>
      </c>
      <c r="G369" s="132">
        <f t="shared" si="36"/>
        <v>0</v>
      </c>
      <c r="H369" s="133">
        <f t="shared" si="37"/>
        <v>0</v>
      </c>
      <c r="I369" s="734"/>
      <c r="J369" s="735"/>
      <c r="K369" s="735"/>
      <c r="L369" s="736"/>
    </row>
    <row r="370" spans="1:12" x14ac:dyDescent="0.2">
      <c r="A370" s="769"/>
      <c r="B370" s="88">
        <v>53204130100000</v>
      </c>
      <c r="C370" s="89" t="s">
        <v>24</v>
      </c>
      <c r="D370" s="554">
        <v>0</v>
      </c>
      <c r="E370" s="555">
        <v>0</v>
      </c>
      <c r="F370" s="556">
        <v>0</v>
      </c>
      <c r="G370" s="132">
        <f t="shared" si="36"/>
        <v>0</v>
      </c>
      <c r="H370" s="133">
        <f t="shared" si="37"/>
        <v>0</v>
      </c>
      <c r="I370" s="734"/>
      <c r="J370" s="735"/>
      <c r="K370" s="735"/>
      <c r="L370" s="736"/>
    </row>
    <row r="371" spans="1:12" x14ac:dyDescent="0.2">
      <c r="A371" s="769"/>
      <c r="B371" s="88">
        <v>53205010100000</v>
      </c>
      <c r="C371" s="89" t="s">
        <v>25</v>
      </c>
      <c r="D371" s="554">
        <v>0</v>
      </c>
      <c r="E371" s="555">
        <v>0</v>
      </c>
      <c r="F371" s="556">
        <v>0</v>
      </c>
      <c r="G371" s="132">
        <f t="shared" si="36"/>
        <v>0</v>
      </c>
      <c r="H371" s="133">
        <f t="shared" si="37"/>
        <v>0</v>
      </c>
      <c r="I371" s="734"/>
      <c r="J371" s="735"/>
      <c r="K371" s="735"/>
      <c r="L371" s="736"/>
    </row>
    <row r="372" spans="1:12" x14ac:dyDescent="0.2">
      <c r="A372" s="769"/>
      <c r="B372" s="88">
        <v>53205020100000</v>
      </c>
      <c r="C372" s="89" t="s">
        <v>26</v>
      </c>
      <c r="D372" s="554">
        <v>0</v>
      </c>
      <c r="E372" s="555">
        <v>0</v>
      </c>
      <c r="F372" s="556">
        <v>0</v>
      </c>
      <c r="G372" s="132">
        <f t="shared" si="36"/>
        <v>0</v>
      </c>
      <c r="H372" s="133">
        <f t="shared" si="37"/>
        <v>0</v>
      </c>
      <c r="I372" s="734"/>
      <c r="J372" s="735"/>
      <c r="K372" s="735"/>
      <c r="L372" s="736"/>
    </row>
    <row r="373" spans="1:12" x14ac:dyDescent="0.2">
      <c r="A373" s="769"/>
      <c r="B373" s="88">
        <v>53205030100000</v>
      </c>
      <c r="C373" s="89" t="s">
        <v>27</v>
      </c>
      <c r="D373" s="554">
        <v>0</v>
      </c>
      <c r="E373" s="555">
        <v>0</v>
      </c>
      <c r="F373" s="556">
        <v>0</v>
      </c>
      <c r="G373" s="132">
        <f t="shared" si="36"/>
        <v>0</v>
      </c>
      <c r="H373" s="133">
        <f t="shared" si="37"/>
        <v>0</v>
      </c>
      <c r="I373" s="734"/>
      <c r="J373" s="735"/>
      <c r="K373" s="735"/>
      <c r="L373" s="736"/>
    </row>
    <row r="374" spans="1:12" x14ac:dyDescent="0.2">
      <c r="A374" s="769"/>
      <c r="B374" s="88">
        <v>53205050100000</v>
      </c>
      <c r="C374" s="89" t="s">
        <v>28</v>
      </c>
      <c r="D374" s="554">
        <v>0</v>
      </c>
      <c r="E374" s="555">
        <v>0</v>
      </c>
      <c r="F374" s="556">
        <v>0</v>
      </c>
      <c r="G374" s="132">
        <f t="shared" si="36"/>
        <v>0</v>
      </c>
      <c r="H374" s="133">
        <f t="shared" si="37"/>
        <v>0</v>
      </c>
      <c r="I374" s="734"/>
      <c r="J374" s="735"/>
      <c r="K374" s="735"/>
      <c r="L374" s="736"/>
    </row>
    <row r="375" spans="1:12" x14ac:dyDescent="0.2">
      <c r="A375" s="769"/>
      <c r="B375" s="88">
        <v>53205060100000</v>
      </c>
      <c r="C375" s="89" t="s">
        <v>29</v>
      </c>
      <c r="D375" s="554">
        <v>0</v>
      </c>
      <c r="E375" s="555">
        <v>0</v>
      </c>
      <c r="F375" s="556">
        <v>0</v>
      </c>
      <c r="G375" s="132">
        <f t="shared" si="36"/>
        <v>0</v>
      </c>
      <c r="H375" s="133">
        <f t="shared" si="37"/>
        <v>0</v>
      </c>
      <c r="I375" s="734"/>
      <c r="J375" s="735"/>
      <c r="K375" s="735"/>
      <c r="L375" s="736"/>
    </row>
    <row r="376" spans="1:12" x14ac:dyDescent="0.2">
      <c r="A376" s="769"/>
      <c r="B376" s="88">
        <v>53205070100000</v>
      </c>
      <c r="C376" s="89" t="s">
        <v>30</v>
      </c>
      <c r="D376" s="554">
        <v>0</v>
      </c>
      <c r="E376" s="555">
        <v>0</v>
      </c>
      <c r="F376" s="556">
        <v>0</v>
      </c>
      <c r="G376" s="132">
        <f t="shared" si="36"/>
        <v>0</v>
      </c>
      <c r="H376" s="133">
        <f t="shared" si="37"/>
        <v>0</v>
      </c>
      <c r="I376" s="734"/>
      <c r="J376" s="735"/>
      <c r="K376" s="735"/>
      <c r="L376" s="736"/>
    </row>
    <row r="377" spans="1:12" x14ac:dyDescent="0.2">
      <c r="A377" s="769"/>
      <c r="B377" s="88">
        <v>53208010100000</v>
      </c>
      <c r="C377" s="89" t="s">
        <v>31</v>
      </c>
      <c r="D377" s="554">
        <v>0</v>
      </c>
      <c r="E377" s="555">
        <v>0</v>
      </c>
      <c r="F377" s="556">
        <v>0</v>
      </c>
      <c r="G377" s="132">
        <f t="shared" si="36"/>
        <v>0</v>
      </c>
      <c r="H377" s="133">
        <f t="shared" si="37"/>
        <v>0</v>
      </c>
      <c r="I377" s="734"/>
      <c r="J377" s="735"/>
      <c r="K377" s="735"/>
      <c r="L377" s="736"/>
    </row>
    <row r="378" spans="1:12" x14ac:dyDescent="0.2">
      <c r="A378" s="769"/>
      <c r="B378" s="88">
        <v>53208070100001</v>
      </c>
      <c r="C378" s="89" t="s">
        <v>32</v>
      </c>
      <c r="D378" s="554">
        <v>0</v>
      </c>
      <c r="E378" s="555">
        <v>0</v>
      </c>
      <c r="F378" s="556">
        <v>0</v>
      </c>
      <c r="G378" s="132">
        <f t="shared" si="36"/>
        <v>0</v>
      </c>
      <c r="H378" s="133">
        <f t="shared" si="37"/>
        <v>0</v>
      </c>
      <c r="I378" s="734"/>
      <c r="J378" s="735"/>
      <c r="K378" s="735"/>
      <c r="L378" s="736"/>
    </row>
    <row r="379" spans="1:12" x14ac:dyDescent="0.2">
      <c r="A379" s="769"/>
      <c r="B379" s="88">
        <v>53208100100001</v>
      </c>
      <c r="C379" s="89" t="s">
        <v>187</v>
      </c>
      <c r="D379" s="554">
        <v>0</v>
      </c>
      <c r="E379" s="555">
        <v>0</v>
      </c>
      <c r="F379" s="556">
        <v>0</v>
      </c>
      <c r="G379" s="132">
        <f t="shared" si="36"/>
        <v>0</v>
      </c>
      <c r="H379" s="133">
        <f t="shared" si="37"/>
        <v>0</v>
      </c>
      <c r="I379" s="734"/>
      <c r="J379" s="735"/>
      <c r="K379" s="735"/>
      <c r="L379" s="736"/>
    </row>
    <row r="380" spans="1:12" x14ac:dyDescent="0.2">
      <c r="A380" s="769"/>
      <c r="B380" s="88">
        <v>53211030000000</v>
      </c>
      <c r="C380" s="89" t="s">
        <v>33</v>
      </c>
      <c r="D380" s="554">
        <v>0</v>
      </c>
      <c r="E380" s="555">
        <v>0</v>
      </c>
      <c r="F380" s="556">
        <v>0</v>
      </c>
      <c r="G380" s="132">
        <f t="shared" si="36"/>
        <v>0</v>
      </c>
      <c r="H380" s="133">
        <f t="shared" si="37"/>
        <v>0</v>
      </c>
      <c r="I380" s="734"/>
      <c r="J380" s="735"/>
      <c r="K380" s="735"/>
      <c r="L380" s="736"/>
    </row>
    <row r="381" spans="1:12" x14ac:dyDescent="0.2">
      <c r="A381" s="769"/>
      <c r="B381" s="88">
        <v>53212020100000</v>
      </c>
      <c r="C381" s="89" t="s">
        <v>122</v>
      </c>
      <c r="D381" s="554">
        <v>0</v>
      </c>
      <c r="E381" s="555">
        <v>0</v>
      </c>
      <c r="F381" s="556">
        <v>0</v>
      </c>
      <c r="G381" s="132">
        <f t="shared" si="36"/>
        <v>0</v>
      </c>
      <c r="H381" s="133">
        <f t="shared" si="37"/>
        <v>0</v>
      </c>
      <c r="I381" s="734"/>
      <c r="J381" s="735"/>
      <c r="K381" s="735"/>
      <c r="L381" s="736"/>
    </row>
    <row r="382" spans="1:12" ht="13.5" thickBot="1" x14ac:dyDescent="0.25">
      <c r="A382" s="769"/>
      <c r="B382" s="88">
        <v>53214020000000</v>
      </c>
      <c r="C382" s="89" t="s">
        <v>34</v>
      </c>
      <c r="D382" s="561">
        <v>0</v>
      </c>
      <c r="E382" s="558">
        <v>0</v>
      </c>
      <c r="F382" s="559">
        <v>0</v>
      </c>
      <c r="G382" s="132">
        <f t="shared" si="36"/>
        <v>0</v>
      </c>
      <c r="H382" s="133">
        <f t="shared" si="37"/>
        <v>0</v>
      </c>
      <c r="I382" s="734"/>
      <c r="J382" s="735"/>
      <c r="K382" s="735"/>
      <c r="L382" s="736"/>
    </row>
    <row r="383" spans="1:12" ht="15.75" customHeight="1" x14ac:dyDescent="0.2">
      <c r="A383" s="769"/>
      <c r="B383" s="86"/>
      <c r="C383" s="56" t="s">
        <v>35</v>
      </c>
      <c r="D383" s="93">
        <f>SUM(D384,D389,D392,D403,D413,D421)</f>
        <v>0</v>
      </c>
      <c r="E383" s="94"/>
      <c r="F383" s="94"/>
      <c r="G383" s="57">
        <f>SUM(G384,G389,G392,G403,G413,G421)</f>
        <v>0</v>
      </c>
      <c r="H383" s="57">
        <f>SUM(H384,H389,H392,H403,H413,H421)</f>
        <v>0</v>
      </c>
      <c r="I383" s="734"/>
      <c r="J383" s="735"/>
      <c r="K383" s="735"/>
      <c r="L383" s="736"/>
    </row>
    <row r="384" spans="1:12" ht="13.5" thickBot="1" x14ac:dyDescent="0.25">
      <c r="A384" s="769"/>
      <c r="B384" s="87"/>
      <c r="C384" s="60" t="s">
        <v>36</v>
      </c>
      <c r="D384" s="61">
        <f>SUM(D385:D388)</f>
        <v>0</v>
      </c>
      <c r="E384" s="55"/>
      <c r="F384" s="55"/>
      <c r="G384" s="62">
        <f>SUM(G385:G388)</f>
        <v>0</v>
      </c>
      <c r="H384" s="62">
        <f>SUM(H385:H388)</f>
        <v>0</v>
      </c>
      <c r="I384" s="734"/>
      <c r="J384" s="735"/>
      <c r="K384" s="735"/>
      <c r="L384" s="736"/>
    </row>
    <row r="385" spans="1:12" x14ac:dyDescent="0.2">
      <c r="A385" s="769"/>
      <c r="B385" s="88">
        <v>53202020100000</v>
      </c>
      <c r="C385" s="89" t="s">
        <v>45</v>
      </c>
      <c r="D385" s="560">
        <v>0</v>
      </c>
      <c r="E385" s="552">
        <v>0</v>
      </c>
      <c r="F385" s="553">
        <v>0</v>
      </c>
      <c r="G385" s="132">
        <f>E385*F385</f>
        <v>0</v>
      </c>
      <c r="H385" s="133">
        <f>D385+G385</f>
        <v>0</v>
      </c>
      <c r="I385" s="734"/>
      <c r="J385" s="735"/>
      <c r="K385" s="735"/>
      <c r="L385" s="736"/>
    </row>
    <row r="386" spans="1:12" x14ac:dyDescent="0.2">
      <c r="A386" s="769"/>
      <c r="B386" s="88">
        <v>53202030000000</v>
      </c>
      <c r="C386" s="89" t="s">
        <v>46</v>
      </c>
      <c r="D386" s="554">
        <v>0</v>
      </c>
      <c r="E386" s="555">
        <v>0</v>
      </c>
      <c r="F386" s="556">
        <v>0</v>
      </c>
      <c r="G386" s="132">
        <f>E386*F386</f>
        <v>0</v>
      </c>
      <c r="H386" s="133">
        <f>D386+G386</f>
        <v>0</v>
      </c>
      <c r="I386" s="734"/>
      <c r="J386" s="735"/>
      <c r="K386" s="735"/>
      <c r="L386" s="736"/>
    </row>
    <row r="387" spans="1:12" x14ac:dyDescent="0.2">
      <c r="A387" s="769"/>
      <c r="B387" s="88">
        <v>53211020000000</v>
      </c>
      <c r="C387" s="89" t="s">
        <v>47</v>
      </c>
      <c r="D387" s="554">
        <v>0</v>
      </c>
      <c r="E387" s="555">
        <v>0</v>
      </c>
      <c r="F387" s="556">
        <v>0</v>
      </c>
      <c r="G387" s="132">
        <f>E387*F387</f>
        <v>0</v>
      </c>
      <c r="H387" s="133">
        <f>D387+G387</f>
        <v>0</v>
      </c>
      <c r="I387" s="734"/>
      <c r="J387" s="735"/>
      <c r="K387" s="735"/>
      <c r="L387" s="736"/>
    </row>
    <row r="388" spans="1:12" ht="13.5" thickBot="1" x14ac:dyDescent="0.25">
      <c r="A388" s="769"/>
      <c r="B388" s="88">
        <v>53101004030000</v>
      </c>
      <c r="C388" s="89" t="s">
        <v>44</v>
      </c>
      <c r="D388" s="561">
        <v>0</v>
      </c>
      <c r="E388" s="558">
        <v>0</v>
      </c>
      <c r="F388" s="559">
        <v>0</v>
      </c>
      <c r="G388" s="132">
        <f>E388*F388</f>
        <v>0</v>
      </c>
      <c r="H388" s="133">
        <f>D388+G388</f>
        <v>0</v>
      </c>
      <c r="I388" s="734"/>
      <c r="J388" s="735"/>
      <c r="K388" s="735"/>
      <c r="L388" s="736"/>
    </row>
    <row r="389" spans="1:12" ht="13.5" thickBot="1" x14ac:dyDescent="0.25">
      <c r="A389" s="769"/>
      <c r="B389" s="87"/>
      <c r="C389" s="60" t="s">
        <v>48</v>
      </c>
      <c r="D389" s="90">
        <f>SUM(D390:D391)</f>
        <v>0</v>
      </c>
      <c r="E389" s="92"/>
      <c r="F389" s="92"/>
      <c r="G389" s="62">
        <f>SUM(G390:G391)</f>
        <v>0</v>
      </c>
      <c r="H389" s="62">
        <f>SUM(H390:H391)</f>
        <v>0</v>
      </c>
      <c r="I389" s="734"/>
      <c r="J389" s="735"/>
      <c r="K389" s="735"/>
      <c r="L389" s="736"/>
    </row>
    <row r="390" spans="1:12" x14ac:dyDescent="0.2">
      <c r="A390" s="769"/>
      <c r="B390" s="88">
        <v>53205080000000</v>
      </c>
      <c r="C390" s="89" t="s">
        <v>49</v>
      </c>
      <c r="D390" s="560">
        <v>0</v>
      </c>
      <c r="E390" s="552">
        <v>0</v>
      </c>
      <c r="F390" s="553">
        <v>0</v>
      </c>
      <c r="G390" s="132">
        <f>E390*F390</f>
        <v>0</v>
      </c>
      <c r="H390" s="133">
        <f>D390+G390</f>
        <v>0</v>
      </c>
      <c r="I390" s="734"/>
      <c r="J390" s="735"/>
      <c r="K390" s="735"/>
      <c r="L390" s="736"/>
    </row>
    <row r="391" spans="1:12" ht="13.5" thickBot="1" x14ac:dyDescent="0.25">
      <c r="A391" s="769"/>
      <c r="B391" s="88">
        <v>53205990000000</v>
      </c>
      <c r="C391" s="89" t="s">
        <v>50</v>
      </c>
      <c r="D391" s="561">
        <v>0</v>
      </c>
      <c r="E391" s="558">
        <v>0</v>
      </c>
      <c r="F391" s="559">
        <v>0</v>
      </c>
      <c r="G391" s="132">
        <f>E391*F391</f>
        <v>0</v>
      </c>
      <c r="H391" s="133">
        <f>D391+G391</f>
        <v>0</v>
      </c>
      <c r="I391" s="734"/>
      <c r="J391" s="735"/>
      <c r="K391" s="735"/>
      <c r="L391" s="736"/>
    </row>
    <row r="392" spans="1:12" ht="13.5" thickBot="1" x14ac:dyDescent="0.25">
      <c r="A392" s="769"/>
      <c r="B392" s="87"/>
      <c r="C392" s="60" t="s">
        <v>51</v>
      </c>
      <c r="D392" s="90">
        <f>SUM(D393:D402)</f>
        <v>0</v>
      </c>
      <c r="E392" s="92"/>
      <c r="F392" s="92"/>
      <c r="G392" s="61">
        <f>SUM(G393:G402)</f>
        <v>0</v>
      </c>
      <c r="H392" s="61">
        <f>SUM(H393:H402)</f>
        <v>0</v>
      </c>
      <c r="I392" s="734"/>
      <c r="J392" s="735"/>
      <c r="K392" s="735"/>
      <c r="L392" s="736"/>
    </row>
    <row r="393" spans="1:12" x14ac:dyDescent="0.2">
      <c r="A393" s="769"/>
      <c r="B393" s="88">
        <v>53203010200000</v>
      </c>
      <c r="C393" s="89" t="s">
        <v>52</v>
      </c>
      <c r="D393" s="560">
        <v>0</v>
      </c>
      <c r="E393" s="562">
        <v>0</v>
      </c>
      <c r="F393" s="553">
        <v>0</v>
      </c>
      <c r="G393" s="132">
        <f t="shared" ref="G393:G402" si="38">E393*F393</f>
        <v>0</v>
      </c>
      <c r="H393" s="133">
        <f t="shared" ref="H393:H402" si="39">D393+G393</f>
        <v>0</v>
      </c>
      <c r="I393" s="734"/>
      <c r="J393" s="735"/>
      <c r="K393" s="735"/>
      <c r="L393" s="736"/>
    </row>
    <row r="394" spans="1:12" x14ac:dyDescent="0.2">
      <c r="A394" s="769"/>
      <c r="B394" s="88">
        <v>53204010000000</v>
      </c>
      <c r="C394" s="89" t="s">
        <v>53</v>
      </c>
      <c r="D394" s="554">
        <v>0</v>
      </c>
      <c r="E394" s="563">
        <v>0</v>
      </c>
      <c r="F394" s="556">
        <v>0</v>
      </c>
      <c r="G394" s="132">
        <f t="shared" si="38"/>
        <v>0</v>
      </c>
      <c r="H394" s="133">
        <f t="shared" si="39"/>
        <v>0</v>
      </c>
      <c r="I394" s="734"/>
      <c r="J394" s="735"/>
      <c r="K394" s="735"/>
      <c r="L394" s="736"/>
    </row>
    <row r="395" spans="1:12" x14ac:dyDescent="0.2">
      <c r="A395" s="769"/>
      <c r="B395" s="88">
        <v>53204040200000</v>
      </c>
      <c r="C395" s="89" t="s">
        <v>54</v>
      </c>
      <c r="D395" s="554">
        <v>0</v>
      </c>
      <c r="E395" s="563">
        <v>0</v>
      </c>
      <c r="F395" s="556">
        <v>0</v>
      </c>
      <c r="G395" s="132">
        <f t="shared" si="38"/>
        <v>0</v>
      </c>
      <c r="H395" s="133">
        <f t="shared" si="39"/>
        <v>0</v>
      </c>
      <c r="I395" s="734"/>
      <c r="J395" s="735"/>
      <c r="K395" s="735"/>
      <c r="L395" s="736"/>
    </row>
    <row r="396" spans="1:12" x14ac:dyDescent="0.2">
      <c r="A396" s="769"/>
      <c r="B396" s="88">
        <v>53204060000000</v>
      </c>
      <c r="C396" s="89" t="s">
        <v>55</v>
      </c>
      <c r="D396" s="554">
        <v>0</v>
      </c>
      <c r="E396" s="563">
        <v>0</v>
      </c>
      <c r="F396" s="556">
        <v>0</v>
      </c>
      <c r="G396" s="132">
        <f t="shared" si="38"/>
        <v>0</v>
      </c>
      <c r="H396" s="133">
        <f t="shared" si="39"/>
        <v>0</v>
      </c>
      <c r="I396" s="734"/>
      <c r="J396" s="735"/>
      <c r="K396" s="735"/>
      <c r="L396" s="736"/>
    </row>
    <row r="397" spans="1:12" x14ac:dyDescent="0.2">
      <c r="A397" s="769"/>
      <c r="B397" s="88">
        <v>53204070000000</v>
      </c>
      <c r="C397" s="89" t="s">
        <v>56</v>
      </c>
      <c r="D397" s="554">
        <v>0</v>
      </c>
      <c r="E397" s="563">
        <v>0</v>
      </c>
      <c r="F397" s="556">
        <v>0</v>
      </c>
      <c r="G397" s="132">
        <f t="shared" si="38"/>
        <v>0</v>
      </c>
      <c r="H397" s="133">
        <f t="shared" si="39"/>
        <v>0</v>
      </c>
      <c r="I397" s="734"/>
      <c r="J397" s="735"/>
      <c r="K397" s="735"/>
      <c r="L397" s="736"/>
    </row>
    <row r="398" spans="1:12" x14ac:dyDescent="0.2">
      <c r="A398" s="769"/>
      <c r="B398" s="88">
        <v>53204080000000</v>
      </c>
      <c r="C398" s="89" t="s">
        <v>57</v>
      </c>
      <c r="D398" s="554">
        <v>0</v>
      </c>
      <c r="E398" s="563">
        <v>0</v>
      </c>
      <c r="F398" s="556">
        <v>0</v>
      </c>
      <c r="G398" s="132">
        <f t="shared" si="38"/>
        <v>0</v>
      </c>
      <c r="H398" s="133">
        <f t="shared" si="39"/>
        <v>0</v>
      </c>
      <c r="I398" s="734"/>
      <c r="J398" s="735"/>
      <c r="K398" s="735"/>
      <c r="L398" s="736"/>
    </row>
    <row r="399" spans="1:12" x14ac:dyDescent="0.2">
      <c r="A399" s="769"/>
      <c r="B399" s="88">
        <v>53214010000000</v>
      </c>
      <c r="C399" s="89" t="s">
        <v>58</v>
      </c>
      <c r="D399" s="554">
        <v>0</v>
      </c>
      <c r="E399" s="563">
        <v>0</v>
      </c>
      <c r="F399" s="556">
        <v>0</v>
      </c>
      <c r="G399" s="132">
        <f t="shared" si="38"/>
        <v>0</v>
      </c>
      <c r="H399" s="133">
        <f t="shared" si="39"/>
        <v>0</v>
      </c>
      <c r="I399" s="734"/>
      <c r="J399" s="735"/>
      <c r="K399" s="735"/>
      <c r="L399" s="736"/>
    </row>
    <row r="400" spans="1:12" x14ac:dyDescent="0.2">
      <c r="A400" s="769"/>
      <c r="B400" s="88">
        <v>53214040000000</v>
      </c>
      <c r="C400" s="89" t="s">
        <v>188</v>
      </c>
      <c r="D400" s="554">
        <v>0</v>
      </c>
      <c r="E400" s="563">
        <v>0</v>
      </c>
      <c r="F400" s="556">
        <v>0</v>
      </c>
      <c r="G400" s="132">
        <f t="shared" si="38"/>
        <v>0</v>
      </c>
      <c r="H400" s="133">
        <f t="shared" si="39"/>
        <v>0</v>
      </c>
      <c r="I400" s="734"/>
      <c r="J400" s="735"/>
      <c r="K400" s="735"/>
      <c r="L400" s="736"/>
    </row>
    <row r="401" spans="1:12" x14ac:dyDescent="0.2">
      <c r="A401" s="769"/>
      <c r="B401" s="88">
        <v>55201010100004</v>
      </c>
      <c r="C401" s="89" t="s">
        <v>59</v>
      </c>
      <c r="D401" s="554">
        <v>0</v>
      </c>
      <c r="E401" s="563">
        <v>0</v>
      </c>
      <c r="F401" s="556">
        <v>0</v>
      </c>
      <c r="G401" s="132">
        <f t="shared" si="38"/>
        <v>0</v>
      </c>
      <c r="H401" s="133">
        <f t="shared" si="39"/>
        <v>0</v>
      </c>
      <c r="I401" s="734"/>
      <c r="J401" s="735"/>
      <c r="K401" s="735"/>
      <c r="L401" s="736"/>
    </row>
    <row r="402" spans="1:12" ht="13.5" thickBot="1" x14ac:dyDescent="0.25">
      <c r="A402" s="769"/>
      <c r="B402" s="88">
        <v>55201010100005</v>
      </c>
      <c r="C402" s="89" t="s">
        <v>60</v>
      </c>
      <c r="D402" s="561">
        <v>0</v>
      </c>
      <c r="E402" s="564">
        <v>0</v>
      </c>
      <c r="F402" s="559">
        <v>0</v>
      </c>
      <c r="G402" s="132">
        <f t="shared" si="38"/>
        <v>0</v>
      </c>
      <c r="H402" s="133">
        <f t="shared" si="39"/>
        <v>0</v>
      </c>
      <c r="I402" s="734"/>
      <c r="J402" s="735"/>
      <c r="K402" s="735"/>
      <c r="L402" s="736"/>
    </row>
    <row r="403" spans="1:12" ht="13.5" thickBot="1" x14ac:dyDescent="0.25">
      <c r="A403" s="769"/>
      <c r="B403" s="87"/>
      <c r="C403" s="60" t="s">
        <v>61</v>
      </c>
      <c r="D403" s="90">
        <f>SUM(D404:D412)</f>
        <v>0</v>
      </c>
      <c r="E403" s="92"/>
      <c r="F403" s="92"/>
      <c r="G403" s="61">
        <f>SUM(G404:G412)</f>
        <v>0</v>
      </c>
      <c r="H403" s="61">
        <f>SUM(H404:H412)</f>
        <v>0</v>
      </c>
      <c r="I403" s="734"/>
      <c r="J403" s="735"/>
      <c r="K403" s="735"/>
      <c r="L403" s="736"/>
    </row>
    <row r="404" spans="1:12" x14ac:dyDescent="0.2">
      <c r="A404" s="769"/>
      <c r="B404" s="88">
        <v>53207010000000</v>
      </c>
      <c r="C404" s="89" t="s">
        <v>62</v>
      </c>
      <c r="D404" s="560">
        <v>0</v>
      </c>
      <c r="E404" s="562">
        <v>0</v>
      </c>
      <c r="F404" s="553">
        <v>0</v>
      </c>
      <c r="G404" s="132">
        <f t="shared" ref="G404:G412" si="40">E404*F404</f>
        <v>0</v>
      </c>
      <c r="H404" s="133">
        <f t="shared" ref="H404:H412" si="41">D404+G404</f>
        <v>0</v>
      </c>
      <c r="I404" s="734"/>
      <c r="J404" s="735"/>
      <c r="K404" s="735"/>
      <c r="L404" s="736"/>
    </row>
    <row r="405" spans="1:12" x14ac:dyDescent="0.2">
      <c r="A405" s="769"/>
      <c r="B405" s="88">
        <v>53207020000000</v>
      </c>
      <c r="C405" s="89" t="s">
        <v>63</v>
      </c>
      <c r="D405" s="554">
        <v>0</v>
      </c>
      <c r="E405" s="563">
        <v>0</v>
      </c>
      <c r="F405" s="556">
        <v>0</v>
      </c>
      <c r="G405" s="132">
        <f t="shared" si="40"/>
        <v>0</v>
      </c>
      <c r="H405" s="133">
        <f t="shared" si="41"/>
        <v>0</v>
      </c>
      <c r="I405" s="734"/>
      <c r="J405" s="735"/>
      <c r="K405" s="735"/>
      <c r="L405" s="736"/>
    </row>
    <row r="406" spans="1:12" x14ac:dyDescent="0.2">
      <c r="A406" s="769"/>
      <c r="B406" s="88">
        <v>53208020000000</v>
      </c>
      <c r="C406" s="89" t="s">
        <v>64</v>
      </c>
      <c r="D406" s="554">
        <v>0</v>
      </c>
      <c r="E406" s="563">
        <v>0</v>
      </c>
      <c r="F406" s="556">
        <v>0</v>
      </c>
      <c r="G406" s="132">
        <f t="shared" si="40"/>
        <v>0</v>
      </c>
      <c r="H406" s="133">
        <f t="shared" si="41"/>
        <v>0</v>
      </c>
      <c r="I406" s="734"/>
      <c r="J406" s="735"/>
      <c r="K406" s="735"/>
      <c r="L406" s="736"/>
    </row>
    <row r="407" spans="1:12" x14ac:dyDescent="0.2">
      <c r="A407" s="769"/>
      <c r="B407" s="88">
        <v>53208990000000</v>
      </c>
      <c r="C407" s="89" t="s">
        <v>65</v>
      </c>
      <c r="D407" s="554">
        <v>0</v>
      </c>
      <c r="E407" s="563">
        <v>0</v>
      </c>
      <c r="F407" s="556">
        <v>0</v>
      </c>
      <c r="G407" s="132">
        <f t="shared" si="40"/>
        <v>0</v>
      </c>
      <c r="H407" s="133">
        <f t="shared" si="41"/>
        <v>0</v>
      </c>
      <c r="I407" s="734"/>
      <c r="J407" s="735"/>
      <c r="K407" s="735"/>
      <c r="L407" s="736"/>
    </row>
    <row r="408" spans="1:12" x14ac:dyDescent="0.2">
      <c r="A408" s="769"/>
      <c r="B408" s="88">
        <v>53209010000000</v>
      </c>
      <c r="C408" s="89" t="s">
        <v>66</v>
      </c>
      <c r="D408" s="554">
        <v>0</v>
      </c>
      <c r="E408" s="563">
        <v>0</v>
      </c>
      <c r="F408" s="556">
        <v>0</v>
      </c>
      <c r="G408" s="132">
        <f t="shared" si="40"/>
        <v>0</v>
      </c>
      <c r="H408" s="133">
        <f t="shared" si="41"/>
        <v>0</v>
      </c>
      <c r="I408" s="734"/>
      <c r="J408" s="735"/>
      <c r="K408" s="735"/>
      <c r="L408" s="736"/>
    </row>
    <row r="409" spans="1:12" x14ac:dyDescent="0.2">
      <c r="A409" s="769"/>
      <c r="B409" s="88">
        <v>53209040000000</v>
      </c>
      <c r="C409" s="89" t="s">
        <v>67</v>
      </c>
      <c r="D409" s="554">
        <v>0</v>
      </c>
      <c r="E409" s="563">
        <v>0</v>
      </c>
      <c r="F409" s="556">
        <v>0</v>
      </c>
      <c r="G409" s="132">
        <f t="shared" si="40"/>
        <v>0</v>
      </c>
      <c r="H409" s="133">
        <f t="shared" si="41"/>
        <v>0</v>
      </c>
      <c r="I409" s="734"/>
      <c r="J409" s="735"/>
      <c r="K409" s="735"/>
      <c r="L409" s="736"/>
    </row>
    <row r="410" spans="1:12" x14ac:dyDescent="0.2">
      <c r="A410" s="769"/>
      <c r="B410" s="88">
        <v>53209050000000</v>
      </c>
      <c r="C410" s="89" t="s">
        <v>68</v>
      </c>
      <c r="D410" s="554">
        <v>0</v>
      </c>
      <c r="E410" s="563">
        <v>0</v>
      </c>
      <c r="F410" s="556">
        <v>0</v>
      </c>
      <c r="G410" s="132">
        <f t="shared" si="40"/>
        <v>0</v>
      </c>
      <c r="H410" s="133">
        <f t="shared" si="41"/>
        <v>0</v>
      </c>
      <c r="I410" s="734"/>
      <c r="J410" s="735"/>
      <c r="K410" s="735"/>
      <c r="L410" s="736"/>
    </row>
    <row r="411" spans="1:12" x14ac:dyDescent="0.2">
      <c r="A411" s="769"/>
      <c r="B411" s="88">
        <v>53209990000000</v>
      </c>
      <c r="C411" s="89" t="s">
        <v>69</v>
      </c>
      <c r="D411" s="554">
        <v>0</v>
      </c>
      <c r="E411" s="563">
        <v>0</v>
      </c>
      <c r="F411" s="556">
        <v>0</v>
      </c>
      <c r="G411" s="132">
        <f t="shared" si="40"/>
        <v>0</v>
      </c>
      <c r="H411" s="133">
        <f t="shared" si="41"/>
        <v>0</v>
      </c>
      <c r="I411" s="734"/>
      <c r="J411" s="735"/>
      <c r="K411" s="735"/>
      <c r="L411" s="736"/>
    </row>
    <row r="412" spans="1:12" ht="13.5" thickBot="1" x14ac:dyDescent="0.25">
      <c r="A412" s="769"/>
      <c r="B412" s="88">
        <v>53210020100000</v>
      </c>
      <c r="C412" s="89" t="s">
        <v>70</v>
      </c>
      <c r="D412" s="561">
        <v>0</v>
      </c>
      <c r="E412" s="564">
        <v>0</v>
      </c>
      <c r="F412" s="559">
        <v>0</v>
      </c>
      <c r="G412" s="132">
        <f t="shared" si="40"/>
        <v>0</v>
      </c>
      <c r="H412" s="133">
        <f t="shared" si="41"/>
        <v>0</v>
      </c>
      <c r="I412" s="734"/>
      <c r="J412" s="735"/>
      <c r="K412" s="735"/>
      <c r="L412" s="736"/>
    </row>
    <row r="413" spans="1:12" ht="13.5" thickBot="1" x14ac:dyDescent="0.25">
      <c r="A413" s="769"/>
      <c r="B413" s="87"/>
      <c r="C413" s="60" t="s">
        <v>71</v>
      </c>
      <c r="D413" s="90">
        <f>SUM(D414:D420)</f>
        <v>0</v>
      </c>
      <c r="E413" s="92"/>
      <c r="F413" s="92"/>
      <c r="G413" s="61">
        <f>SUM(G414:G420)</f>
        <v>0</v>
      </c>
      <c r="H413" s="61">
        <f>SUM(H414:H420)</f>
        <v>0</v>
      </c>
      <c r="I413" s="734"/>
      <c r="J413" s="735"/>
      <c r="K413" s="735"/>
      <c r="L413" s="736"/>
    </row>
    <row r="414" spans="1:12" x14ac:dyDescent="0.2">
      <c r="A414" s="769"/>
      <c r="B414" s="88">
        <v>53206030000000</v>
      </c>
      <c r="C414" s="89" t="s">
        <v>123</v>
      </c>
      <c r="D414" s="560">
        <v>0</v>
      </c>
      <c r="E414" s="562">
        <v>0</v>
      </c>
      <c r="F414" s="553">
        <v>0</v>
      </c>
      <c r="G414" s="132">
        <f t="shared" ref="G414:G420" si="42">E414*F414</f>
        <v>0</v>
      </c>
      <c r="H414" s="133">
        <f t="shared" ref="H414:H420" si="43">D414+G414</f>
        <v>0</v>
      </c>
      <c r="I414" s="734"/>
      <c r="J414" s="735"/>
      <c r="K414" s="735"/>
      <c r="L414" s="736"/>
    </row>
    <row r="415" spans="1:12" x14ac:dyDescent="0.2">
      <c r="A415" s="769"/>
      <c r="B415" s="88">
        <v>53206040000000</v>
      </c>
      <c r="C415" s="89" t="s">
        <v>124</v>
      </c>
      <c r="D415" s="554">
        <v>0</v>
      </c>
      <c r="E415" s="563">
        <v>0</v>
      </c>
      <c r="F415" s="556">
        <v>0</v>
      </c>
      <c r="G415" s="132">
        <f t="shared" si="42"/>
        <v>0</v>
      </c>
      <c r="H415" s="133">
        <f t="shared" si="43"/>
        <v>0</v>
      </c>
      <c r="I415" s="734"/>
      <c r="J415" s="735"/>
      <c r="K415" s="735"/>
      <c r="L415" s="736"/>
    </row>
    <row r="416" spans="1:12" x14ac:dyDescent="0.2">
      <c r="A416" s="769"/>
      <c r="B416" s="88">
        <v>53206060000000</v>
      </c>
      <c r="C416" s="89" t="s">
        <v>125</v>
      </c>
      <c r="D416" s="554">
        <v>0</v>
      </c>
      <c r="E416" s="563">
        <v>0</v>
      </c>
      <c r="F416" s="556">
        <v>0</v>
      </c>
      <c r="G416" s="132">
        <f t="shared" si="42"/>
        <v>0</v>
      </c>
      <c r="H416" s="133">
        <f t="shared" si="43"/>
        <v>0</v>
      </c>
      <c r="I416" s="734"/>
      <c r="J416" s="735"/>
      <c r="K416" s="735"/>
      <c r="L416" s="736"/>
    </row>
    <row r="417" spans="1:12" x14ac:dyDescent="0.2">
      <c r="A417" s="769"/>
      <c r="B417" s="88">
        <v>53206070000000</v>
      </c>
      <c r="C417" s="89" t="s">
        <v>126</v>
      </c>
      <c r="D417" s="554">
        <v>0</v>
      </c>
      <c r="E417" s="563">
        <v>0</v>
      </c>
      <c r="F417" s="556">
        <v>0</v>
      </c>
      <c r="G417" s="132">
        <f t="shared" si="42"/>
        <v>0</v>
      </c>
      <c r="H417" s="133">
        <f t="shared" si="43"/>
        <v>0</v>
      </c>
      <c r="I417" s="734"/>
      <c r="J417" s="735"/>
      <c r="K417" s="735"/>
      <c r="L417" s="736"/>
    </row>
    <row r="418" spans="1:12" x14ac:dyDescent="0.2">
      <c r="A418" s="769"/>
      <c r="B418" s="88">
        <v>53206990000000</v>
      </c>
      <c r="C418" s="89" t="s">
        <v>127</v>
      </c>
      <c r="D418" s="554">
        <v>0</v>
      </c>
      <c r="E418" s="563">
        <v>0</v>
      </c>
      <c r="F418" s="556">
        <v>0</v>
      </c>
      <c r="G418" s="132">
        <f t="shared" si="42"/>
        <v>0</v>
      </c>
      <c r="H418" s="133">
        <f t="shared" si="43"/>
        <v>0</v>
      </c>
      <c r="I418" s="734"/>
      <c r="J418" s="735"/>
      <c r="K418" s="735"/>
      <c r="L418" s="736"/>
    </row>
    <row r="419" spans="1:12" x14ac:dyDescent="0.2">
      <c r="A419" s="769"/>
      <c r="B419" s="88">
        <v>53208030000000</v>
      </c>
      <c r="C419" s="89" t="s">
        <v>128</v>
      </c>
      <c r="D419" s="554">
        <v>0</v>
      </c>
      <c r="E419" s="563">
        <v>0</v>
      </c>
      <c r="F419" s="556">
        <v>0</v>
      </c>
      <c r="G419" s="132">
        <f t="shared" si="42"/>
        <v>0</v>
      </c>
      <c r="H419" s="133">
        <f t="shared" si="43"/>
        <v>0</v>
      </c>
      <c r="I419" s="734"/>
      <c r="J419" s="735"/>
      <c r="K419" s="735"/>
      <c r="L419" s="736"/>
    </row>
    <row r="420" spans="1:12" ht="13.5" thickBot="1" x14ac:dyDescent="0.25">
      <c r="A420" s="769"/>
      <c r="B420" s="88">
        <v>53212060000000</v>
      </c>
      <c r="C420" s="89" t="s">
        <v>121</v>
      </c>
      <c r="D420" s="561">
        <v>0</v>
      </c>
      <c r="E420" s="564">
        <v>0</v>
      </c>
      <c r="F420" s="559">
        <v>0</v>
      </c>
      <c r="G420" s="132">
        <f t="shared" si="42"/>
        <v>0</v>
      </c>
      <c r="H420" s="133">
        <f t="shared" si="43"/>
        <v>0</v>
      </c>
      <c r="I420" s="734"/>
      <c r="J420" s="735"/>
      <c r="K420" s="735"/>
      <c r="L420" s="736"/>
    </row>
    <row r="421" spans="1:12" ht="13.5" thickBot="1" x14ac:dyDescent="0.25">
      <c r="A421" s="769"/>
      <c r="B421" s="87"/>
      <c r="C421" s="60" t="s">
        <v>72</v>
      </c>
      <c r="D421" s="90">
        <f>SUM(D422:D422)</f>
        <v>0</v>
      </c>
      <c r="E421" s="92"/>
      <c r="F421" s="92"/>
      <c r="G421" s="61">
        <f>SUM(G422:G422)</f>
        <v>0</v>
      </c>
      <c r="H421" s="61">
        <f>SUM(H422:H422)</f>
        <v>0</v>
      </c>
      <c r="I421" s="734"/>
      <c r="J421" s="735"/>
      <c r="K421" s="735"/>
      <c r="L421" s="736"/>
    </row>
    <row r="422" spans="1:12" ht="13.5" thickBot="1" x14ac:dyDescent="0.25">
      <c r="A422" s="769"/>
      <c r="B422" s="136">
        <v>53204999000000</v>
      </c>
      <c r="C422" s="137" t="s">
        <v>120</v>
      </c>
      <c r="D422" s="565">
        <v>0</v>
      </c>
      <c r="E422" s="566">
        <v>0</v>
      </c>
      <c r="F422" s="567">
        <v>0</v>
      </c>
      <c r="G422" s="138">
        <f>E422*F422</f>
        <v>0</v>
      </c>
      <c r="H422" s="139">
        <f>D422+G422</f>
        <v>0</v>
      </c>
      <c r="I422" s="737"/>
      <c r="J422" s="738"/>
      <c r="K422" s="738"/>
      <c r="L422" s="739"/>
    </row>
    <row r="423" spans="1:12" collapsed="1" x14ac:dyDescent="0.2">
      <c r="A423" s="779"/>
      <c r="B423" s="144"/>
      <c r="C423" s="145" t="s">
        <v>129</v>
      </c>
      <c r="D423" s="361">
        <f>SUM(D357,D383)</f>
        <v>0</v>
      </c>
      <c r="E423" s="362"/>
      <c r="F423" s="362"/>
      <c r="G423" s="146">
        <f>SUM(G357,G383)</f>
        <v>0</v>
      </c>
      <c r="H423" s="146">
        <f>SUM(H357,H383)</f>
        <v>0</v>
      </c>
      <c r="I423" s="740"/>
      <c r="J423" s="741"/>
      <c r="K423" s="741"/>
      <c r="L423" s="742"/>
    </row>
    <row r="424" spans="1:12" ht="12.75" customHeight="1" x14ac:dyDescent="0.2">
      <c r="A424" s="756" t="s">
        <v>94</v>
      </c>
      <c r="B424" s="758" t="s">
        <v>86</v>
      </c>
      <c r="C424" s="760" t="s">
        <v>87</v>
      </c>
      <c r="D424" s="762" t="s">
        <v>88</v>
      </c>
      <c r="E424" s="751" t="s">
        <v>89</v>
      </c>
      <c r="F424" s="752"/>
      <c r="G424" s="753"/>
      <c r="H424" s="754" t="s">
        <v>82</v>
      </c>
      <c r="I424" s="744" t="s">
        <v>85</v>
      </c>
      <c r="J424" s="745"/>
      <c r="K424" s="745"/>
      <c r="L424" s="746"/>
    </row>
    <row r="425" spans="1:12" ht="25.5" x14ac:dyDescent="0.2">
      <c r="A425" s="757"/>
      <c r="B425" s="759"/>
      <c r="C425" s="761"/>
      <c r="D425" s="763"/>
      <c r="E425" s="52" t="s">
        <v>73</v>
      </c>
      <c r="F425" s="53" t="s">
        <v>74</v>
      </c>
      <c r="G425" s="54" t="s">
        <v>7</v>
      </c>
      <c r="H425" s="755"/>
      <c r="I425" s="747"/>
      <c r="J425" s="748"/>
      <c r="K425" s="748"/>
      <c r="L425" s="749"/>
    </row>
    <row r="426" spans="1:12" ht="15.75" customHeight="1" x14ac:dyDescent="0.2">
      <c r="A426" s="768" t="str">
        <f>+'A) Reajuste Tarifas y Ocupación'!A44</f>
        <v>Sala Cuna YYYYY</v>
      </c>
      <c r="B426" s="86"/>
      <c r="C426" s="56" t="s">
        <v>12</v>
      </c>
      <c r="D426" s="57">
        <f>SUM(D427,D432)</f>
        <v>0</v>
      </c>
      <c r="E426" s="58"/>
      <c r="F426" s="58"/>
      <c r="G426" s="355">
        <f>SUM(G427,G432)</f>
        <v>0</v>
      </c>
      <c r="H426" s="59">
        <f>SUM(H427,H432)</f>
        <v>0</v>
      </c>
      <c r="I426" s="734"/>
      <c r="J426" s="735"/>
      <c r="K426" s="735"/>
      <c r="L426" s="736"/>
    </row>
    <row r="427" spans="1:12" x14ac:dyDescent="0.2">
      <c r="A427" s="769"/>
      <c r="B427" s="87"/>
      <c r="C427" s="60" t="s">
        <v>13</v>
      </c>
      <c r="D427" s="90">
        <f>SUM(D428:D431)</f>
        <v>0</v>
      </c>
      <c r="E427" s="91"/>
      <c r="F427" s="91"/>
      <c r="G427" s="356">
        <f>SUM(G428:G431)</f>
        <v>0</v>
      </c>
      <c r="H427" s="61">
        <f>SUM(H428:H431)</f>
        <v>0</v>
      </c>
      <c r="I427" s="734"/>
      <c r="J427" s="735"/>
      <c r="K427" s="735"/>
      <c r="L427" s="736"/>
    </row>
    <row r="428" spans="1:12" ht="13.5" thickBot="1" x14ac:dyDescent="0.25">
      <c r="A428" s="769"/>
      <c r="B428" s="88">
        <v>53103040100000</v>
      </c>
      <c r="C428" s="89" t="s">
        <v>119</v>
      </c>
      <c r="D428" s="76">
        <f>+'C) Remuneraciones'!L103</f>
        <v>0</v>
      </c>
      <c r="E428" s="134">
        <v>0</v>
      </c>
      <c r="F428" s="135">
        <v>0</v>
      </c>
      <c r="G428" s="132">
        <f>E428*F428</f>
        <v>0</v>
      </c>
      <c r="H428" s="133">
        <f>D428+G428</f>
        <v>0</v>
      </c>
      <c r="I428" s="734"/>
      <c r="J428" s="735"/>
      <c r="K428" s="735"/>
      <c r="L428" s="736"/>
    </row>
    <row r="429" spans="1:12" x14ac:dyDescent="0.2">
      <c r="A429" s="769"/>
      <c r="B429" s="88">
        <v>53103050000000</v>
      </c>
      <c r="C429" s="89" t="s">
        <v>14</v>
      </c>
      <c r="D429" s="551">
        <v>0</v>
      </c>
      <c r="E429" s="552">
        <v>0</v>
      </c>
      <c r="F429" s="553">
        <v>0</v>
      </c>
      <c r="G429" s="132">
        <f>E429*F429</f>
        <v>0</v>
      </c>
      <c r="H429" s="133">
        <f>D429+G429</f>
        <v>0</v>
      </c>
      <c r="I429" s="734"/>
      <c r="J429" s="735"/>
      <c r="K429" s="735"/>
      <c r="L429" s="736"/>
    </row>
    <row r="430" spans="1:12" x14ac:dyDescent="0.2">
      <c r="A430" s="769"/>
      <c r="B430" s="88">
        <v>53103060000000</v>
      </c>
      <c r="C430" s="89" t="s">
        <v>15</v>
      </c>
      <c r="D430" s="554">
        <v>0</v>
      </c>
      <c r="E430" s="555">
        <v>0</v>
      </c>
      <c r="F430" s="556">
        <v>0</v>
      </c>
      <c r="G430" s="132">
        <f>E430*F430</f>
        <v>0</v>
      </c>
      <c r="H430" s="133">
        <f>D430+G430</f>
        <v>0</v>
      </c>
      <c r="I430" s="734"/>
      <c r="J430" s="735"/>
      <c r="K430" s="735"/>
      <c r="L430" s="736"/>
    </row>
    <row r="431" spans="1:12" ht="13.5" thickBot="1" x14ac:dyDescent="0.25">
      <c r="A431" s="769"/>
      <c r="B431" s="88">
        <v>53103080010000</v>
      </c>
      <c r="C431" s="89" t="s">
        <v>16</v>
      </c>
      <c r="D431" s="557">
        <v>0</v>
      </c>
      <c r="E431" s="558">
        <v>0</v>
      </c>
      <c r="F431" s="559">
        <v>0</v>
      </c>
      <c r="G431" s="132">
        <f>E431*F431</f>
        <v>0</v>
      </c>
      <c r="H431" s="133">
        <f>D431+G431</f>
        <v>0</v>
      </c>
      <c r="I431" s="734"/>
      <c r="J431" s="735"/>
      <c r="K431" s="735"/>
      <c r="L431" s="736"/>
    </row>
    <row r="432" spans="1:12" ht="13.5" thickBot="1" x14ac:dyDescent="0.25">
      <c r="A432" s="769"/>
      <c r="B432" s="87"/>
      <c r="C432" s="60" t="s">
        <v>17</v>
      </c>
      <c r="D432" s="90">
        <f>SUM(D433:D451)</f>
        <v>0</v>
      </c>
      <c r="E432" s="92"/>
      <c r="F432" s="92"/>
      <c r="G432" s="61">
        <f>SUM(G433:G451)</f>
        <v>0</v>
      </c>
      <c r="H432" s="61">
        <f>SUM(H433:H451)</f>
        <v>0</v>
      </c>
      <c r="I432" s="734"/>
      <c r="J432" s="735"/>
      <c r="K432" s="735"/>
      <c r="L432" s="736"/>
    </row>
    <row r="433" spans="1:12" x14ac:dyDescent="0.2">
      <c r="A433" s="769"/>
      <c r="B433" s="88">
        <v>53201010100000</v>
      </c>
      <c r="C433" s="89" t="s">
        <v>18</v>
      </c>
      <c r="D433" s="560">
        <v>0</v>
      </c>
      <c r="E433" s="552">
        <v>0</v>
      </c>
      <c r="F433" s="553">
        <v>0</v>
      </c>
      <c r="G433" s="132">
        <f t="shared" ref="G433:G451" si="44">E433*F433</f>
        <v>0</v>
      </c>
      <c r="H433" s="133">
        <f t="shared" ref="H433:H451" si="45">D433+G433</f>
        <v>0</v>
      </c>
      <c r="I433" s="734"/>
      <c r="J433" s="735"/>
      <c r="K433" s="735"/>
      <c r="L433" s="736"/>
    </row>
    <row r="434" spans="1:12" x14ac:dyDescent="0.2">
      <c r="A434" s="769"/>
      <c r="B434" s="88">
        <v>53202010100000</v>
      </c>
      <c r="C434" s="89" t="s">
        <v>19</v>
      </c>
      <c r="D434" s="554">
        <v>0</v>
      </c>
      <c r="E434" s="555">
        <v>0</v>
      </c>
      <c r="F434" s="556">
        <v>0</v>
      </c>
      <c r="G434" s="132">
        <f t="shared" si="44"/>
        <v>0</v>
      </c>
      <c r="H434" s="133">
        <f t="shared" si="45"/>
        <v>0</v>
      </c>
      <c r="I434" s="734"/>
      <c r="J434" s="735"/>
      <c r="K434" s="735"/>
      <c r="L434" s="736"/>
    </row>
    <row r="435" spans="1:12" x14ac:dyDescent="0.2">
      <c r="A435" s="769"/>
      <c r="B435" s="88">
        <v>53203010100000</v>
      </c>
      <c r="C435" s="89" t="s">
        <v>20</v>
      </c>
      <c r="D435" s="554">
        <v>0</v>
      </c>
      <c r="E435" s="555">
        <v>0</v>
      </c>
      <c r="F435" s="556">
        <v>0</v>
      </c>
      <c r="G435" s="132">
        <f t="shared" si="44"/>
        <v>0</v>
      </c>
      <c r="H435" s="133">
        <f t="shared" si="45"/>
        <v>0</v>
      </c>
      <c r="I435" s="734"/>
      <c r="J435" s="735"/>
      <c r="K435" s="735"/>
      <c r="L435" s="736"/>
    </row>
    <row r="436" spans="1:12" x14ac:dyDescent="0.2">
      <c r="A436" s="769"/>
      <c r="B436" s="88">
        <v>53203030000000</v>
      </c>
      <c r="C436" s="89" t="s">
        <v>21</v>
      </c>
      <c r="D436" s="554">
        <v>0</v>
      </c>
      <c r="E436" s="555">
        <v>0</v>
      </c>
      <c r="F436" s="556">
        <v>0</v>
      </c>
      <c r="G436" s="132">
        <f t="shared" si="44"/>
        <v>0</v>
      </c>
      <c r="H436" s="133">
        <f t="shared" si="45"/>
        <v>0</v>
      </c>
      <c r="I436" s="734"/>
      <c r="J436" s="735"/>
      <c r="K436" s="735"/>
      <c r="L436" s="736"/>
    </row>
    <row r="437" spans="1:12" x14ac:dyDescent="0.2">
      <c r="A437" s="769"/>
      <c r="B437" s="88">
        <v>53204030000000</v>
      </c>
      <c r="C437" s="89" t="s">
        <v>22</v>
      </c>
      <c r="D437" s="554">
        <v>0</v>
      </c>
      <c r="E437" s="555">
        <v>0</v>
      </c>
      <c r="F437" s="556">
        <v>0</v>
      </c>
      <c r="G437" s="132">
        <f t="shared" si="44"/>
        <v>0</v>
      </c>
      <c r="H437" s="133">
        <f t="shared" si="45"/>
        <v>0</v>
      </c>
      <c r="I437" s="734"/>
      <c r="J437" s="735"/>
      <c r="K437" s="735"/>
      <c r="L437" s="736"/>
    </row>
    <row r="438" spans="1:12" x14ac:dyDescent="0.2">
      <c r="A438" s="769"/>
      <c r="B438" s="88">
        <v>53204100100001</v>
      </c>
      <c r="C438" s="89" t="s">
        <v>23</v>
      </c>
      <c r="D438" s="554">
        <v>0</v>
      </c>
      <c r="E438" s="555">
        <v>0</v>
      </c>
      <c r="F438" s="556">
        <v>0</v>
      </c>
      <c r="G438" s="132">
        <f t="shared" si="44"/>
        <v>0</v>
      </c>
      <c r="H438" s="133">
        <f t="shared" si="45"/>
        <v>0</v>
      </c>
      <c r="I438" s="734"/>
      <c r="J438" s="735"/>
      <c r="K438" s="735"/>
      <c r="L438" s="736"/>
    </row>
    <row r="439" spans="1:12" x14ac:dyDescent="0.2">
      <c r="A439" s="769"/>
      <c r="B439" s="88">
        <v>53204130100000</v>
      </c>
      <c r="C439" s="89" t="s">
        <v>24</v>
      </c>
      <c r="D439" s="554">
        <v>0</v>
      </c>
      <c r="E439" s="555">
        <v>0</v>
      </c>
      <c r="F439" s="556">
        <v>0</v>
      </c>
      <c r="G439" s="132">
        <f t="shared" si="44"/>
        <v>0</v>
      </c>
      <c r="H439" s="133">
        <f t="shared" si="45"/>
        <v>0</v>
      </c>
      <c r="I439" s="734"/>
      <c r="J439" s="735"/>
      <c r="K439" s="735"/>
      <c r="L439" s="736"/>
    </row>
    <row r="440" spans="1:12" x14ac:dyDescent="0.2">
      <c r="A440" s="769"/>
      <c r="B440" s="88">
        <v>53205010100000</v>
      </c>
      <c r="C440" s="89" t="s">
        <v>25</v>
      </c>
      <c r="D440" s="554">
        <v>0</v>
      </c>
      <c r="E440" s="555">
        <v>0</v>
      </c>
      <c r="F440" s="556">
        <v>0</v>
      </c>
      <c r="G440" s="132">
        <f t="shared" si="44"/>
        <v>0</v>
      </c>
      <c r="H440" s="133">
        <f t="shared" si="45"/>
        <v>0</v>
      </c>
      <c r="I440" s="734"/>
      <c r="J440" s="735"/>
      <c r="K440" s="735"/>
      <c r="L440" s="736"/>
    </row>
    <row r="441" spans="1:12" x14ac:dyDescent="0.2">
      <c r="A441" s="769"/>
      <c r="B441" s="88">
        <v>53205020100000</v>
      </c>
      <c r="C441" s="89" t="s">
        <v>26</v>
      </c>
      <c r="D441" s="554">
        <v>0</v>
      </c>
      <c r="E441" s="555">
        <v>0</v>
      </c>
      <c r="F441" s="556">
        <v>0</v>
      </c>
      <c r="G441" s="132">
        <f t="shared" si="44"/>
        <v>0</v>
      </c>
      <c r="H441" s="133">
        <f t="shared" si="45"/>
        <v>0</v>
      </c>
      <c r="I441" s="734"/>
      <c r="J441" s="735"/>
      <c r="K441" s="735"/>
      <c r="L441" s="736"/>
    </row>
    <row r="442" spans="1:12" x14ac:dyDescent="0.2">
      <c r="A442" s="769"/>
      <c r="B442" s="88">
        <v>53205030100000</v>
      </c>
      <c r="C442" s="89" t="s">
        <v>27</v>
      </c>
      <c r="D442" s="554">
        <v>0</v>
      </c>
      <c r="E442" s="555">
        <v>0</v>
      </c>
      <c r="F442" s="556">
        <v>0</v>
      </c>
      <c r="G442" s="132">
        <f t="shared" si="44"/>
        <v>0</v>
      </c>
      <c r="H442" s="133">
        <f t="shared" si="45"/>
        <v>0</v>
      </c>
      <c r="I442" s="734"/>
      <c r="J442" s="735"/>
      <c r="K442" s="735"/>
      <c r="L442" s="736"/>
    </row>
    <row r="443" spans="1:12" x14ac:dyDescent="0.2">
      <c r="A443" s="769"/>
      <c r="B443" s="88">
        <v>53205050100000</v>
      </c>
      <c r="C443" s="89" t="s">
        <v>28</v>
      </c>
      <c r="D443" s="554">
        <v>0</v>
      </c>
      <c r="E443" s="555">
        <v>0</v>
      </c>
      <c r="F443" s="556">
        <v>0</v>
      </c>
      <c r="G443" s="132">
        <f t="shared" si="44"/>
        <v>0</v>
      </c>
      <c r="H443" s="133">
        <f t="shared" si="45"/>
        <v>0</v>
      </c>
      <c r="I443" s="734"/>
      <c r="J443" s="735"/>
      <c r="K443" s="735"/>
      <c r="L443" s="736"/>
    </row>
    <row r="444" spans="1:12" x14ac:dyDescent="0.2">
      <c r="A444" s="769"/>
      <c r="B444" s="88">
        <v>53205060100000</v>
      </c>
      <c r="C444" s="89" t="s">
        <v>29</v>
      </c>
      <c r="D444" s="554">
        <v>0</v>
      </c>
      <c r="E444" s="555">
        <v>0</v>
      </c>
      <c r="F444" s="556">
        <v>0</v>
      </c>
      <c r="G444" s="132">
        <f t="shared" si="44"/>
        <v>0</v>
      </c>
      <c r="H444" s="133">
        <f t="shared" si="45"/>
        <v>0</v>
      </c>
      <c r="I444" s="734"/>
      <c r="J444" s="735"/>
      <c r="K444" s="735"/>
      <c r="L444" s="736"/>
    </row>
    <row r="445" spans="1:12" x14ac:dyDescent="0.2">
      <c r="A445" s="769"/>
      <c r="B445" s="88">
        <v>53205070100000</v>
      </c>
      <c r="C445" s="89" t="s">
        <v>30</v>
      </c>
      <c r="D445" s="554">
        <v>0</v>
      </c>
      <c r="E445" s="555">
        <v>0</v>
      </c>
      <c r="F445" s="556">
        <v>0</v>
      </c>
      <c r="G445" s="132">
        <f t="shared" si="44"/>
        <v>0</v>
      </c>
      <c r="H445" s="133">
        <f t="shared" si="45"/>
        <v>0</v>
      </c>
      <c r="I445" s="734"/>
      <c r="J445" s="735"/>
      <c r="K445" s="735"/>
      <c r="L445" s="736"/>
    </row>
    <row r="446" spans="1:12" x14ac:dyDescent="0.2">
      <c r="A446" s="769"/>
      <c r="B446" s="88">
        <v>53208010100000</v>
      </c>
      <c r="C446" s="89" t="s">
        <v>31</v>
      </c>
      <c r="D446" s="554">
        <v>0</v>
      </c>
      <c r="E446" s="555">
        <v>0</v>
      </c>
      <c r="F446" s="556">
        <v>0</v>
      </c>
      <c r="G446" s="132">
        <f t="shared" si="44"/>
        <v>0</v>
      </c>
      <c r="H446" s="133">
        <f t="shared" si="45"/>
        <v>0</v>
      </c>
      <c r="I446" s="734"/>
      <c r="J446" s="735"/>
      <c r="K446" s="735"/>
      <c r="L446" s="736"/>
    </row>
    <row r="447" spans="1:12" x14ac:dyDescent="0.2">
      <c r="A447" s="769"/>
      <c r="B447" s="88">
        <v>53208070100001</v>
      </c>
      <c r="C447" s="89" t="s">
        <v>32</v>
      </c>
      <c r="D447" s="554">
        <v>0</v>
      </c>
      <c r="E447" s="555">
        <v>0</v>
      </c>
      <c r="F447" s="556">
        <v>0</v>
      </c>
      <c r="G447" s="132">
        <f t="shared" si="44"/>
        <v>0</v>
      </c>
      <c r="H447" s="133">
        <f t="shared" si="45"/>
        <v>0</v>
      </c>
      <c r="I447" s="734"/>
      <c r="J447" s="735"/>
      <c r="K447" s="735"/>
      <c r="L447" s="736"/>
    </row>
    <row r="448" spans="1:12" x14ac:dyDescent="0.2">
      <c r="A448" s="769"/>
      <c r="B448" s="88">
        <v>53208100100001</v>
      </c>
      <c r="C448" s="89" t="s">
        <v>187</v>
      </c>
      <c r="D448" s="554">
        <v>0</v>
      </c>
      <c r="E448" s="555">
        <v>0</v>
      </c>
      <c r="F448" s="556">
        <v>0</v>
      </c>
      <c r="G448" s="132">
        <f t="shared" si="44"/>
        <v>0</v>
      </c>
      <c r="H448" s="133">
        <f t="shared" si="45"/>
        <v>0</v>
      </c>
      <c r="I448" s="734"/>
      <c r="J448" s="735"/>
      <c r="K448" s="735"/>
      <c r="L448" s="736"/>
    </row>
    <row r="449" spans="1:12" x14ac:dyDescent="0.2">
      <c r="A449" s="769"/>
      <c r="B449" s="88">
        <v>53211030000000</v>
      </c>
      <c r="C449" s="89" t="s">
        <v>33</v>
      </c>
      <c r="D449" s="554">
        <v>0</v>
      </c>
      <c r="E449" s="555">
        <v>0</v>
      </c>
      <c r="F449" s="556">
        <v>0</v>
      </c>
      <c r="G449" s="132">
        <f t="shared" si="44"/>
        <v>0</v>
      </c>
      <c r="H449" s="133">
        <f t="shared" si="45"/>
        <v>0</v>
      </c>
      <c r="I449" s="734"/>
      <c r="J449" s="735"/>
      <c r="K449" s="735"/>
      <c r="L449" s="736"/>
    </row>
    <row r="450" spans="1:12" x14ac:dyDescent="0.2">
      <c r="A450" s="769"/>
      <c r="B450" s="88">
        <v>53212020100000</v>
      </c>
      <c r="C450" s="89" t="s">
        <v>122</v>
      </c>
      <c r="D450" s="554">
        <v>0</v>
      </c>
      <c r="E450" s="555">
        <v>0</v>
      </c>
      <c r="F450" s="556">
        <v>0</v>
      </c>
      <c r="G450" s="132">
        <f t="shared" si="44"/>
        <v>0</v>
      </c>
      <c r="H450" s="133">
        <f t="shared" si="45"/>
        <v>0</v>
      </c>
      <c r="I450" s="734"/>
      <c r="J450" s="735"/>
      <c r="K450" s="735"/>
      <c r="L450" s="736"/>
    </row>
    <row r="451" spans="1:12" ht="13.5" thickBot="1" x14ac:dyDescent="0.25">
      <c r="A451" s="769"/>
      <c r="B451" s="88">
        <v>53214020000000</v>
      </c>
      <c r="C451" s="89" t="s">
        <v>34</v>
      </c>
      <c r="D451" s="561">
        <v>0</v>
      </c>
      <c r="E451" s="558">
        <v>0</v>
      </c>
      <c r="F451" s="559">
        <v>0</v>
      </c>
      <c r="G451" s="132">
        <f t="shared" si="44"/>
        <v>0</v>
      </c>
      <c r="H451" s="133">
        <f t="shared" si="45"/>
        <v>0</v>
      </c>
      <c r="I451" s="734"/>
      <c r="J451" s="735"/>
      <c r="K451" s="735"/>
      <c r="L451" s="736"/>
    </row>
    <row r="452" spans="1:12" ht="15.75" customHeight="1" x14ac:dyDescent="0.2">
      <c r="A452" s="769"/>
      <c r="B452" s="86"/>
      <c r="C452" s="56" t="s">
        <v>35</v>
      </c>
      <c r="D452" s="93">
        <f>SUM(D453,D458,D461,D472,D482,D490)</f>
        <v>0</v>
      </c>
      <c r="E452" s="94"/>
      <c r="F452" s="94"/>
      <c r="G452" s="57">
        <f>SUM(G453,G458,G461,G472,G482,G490)</f>
        <v>0</v>
      </c>
      <c r="H452" s="57">
        <f>SUM(H453,H458,H461,H472,H482,H490)</f>
        <v>0</v>
      </c>
      <c r="I452" s="734"/>
      <c r="J452" s="735"/>
      <c r="K452" s="735"/>
      <c r="L452" s="736"/>
    </row>
    <row r="453" spans="1:12" ht="13.5" thickBot="1" x14ac:dyDescent="0.25">
      <c r="A453" s="769"/>
      <c r="B453" s="87"/>
      <c r="C453" s="60" t="s">
        <v>36</v>
      </c>
      <c r="D453" s="61">
        <f>SUM(D454:D457)</f>
        <v>0</v>
      </c>
      <c r="E453" s="55"/>
      <c r="F453" s="55"/>
      <c r="G453" s="62">
        <f>SUM(G454:G457)</f>
        <v>0</v>
      </c>
      <c r="H453" s="62">
        <f>SUM(H454:H457)</f>
        <v>0</v>
      </c>
      <c r="I453" s="734"/>
      <c r="J453" s="735"/>
      <c r="K453" s="735"/>
      <c r="L453" s="736"/>
    </row>
    <row r="454" spans="1:12" x14ac:dyDescent="0.2">
      <c r="A454" s="769"/>
      <c r="B454" s="88">
        <v>53202020100000</v>
      </c>
      <c r="C454" s="89" t="s">
        <v>45</v>
      </c>
      <c r="D454" s="560">
        <v>0</v>
      </c>
      <c r="E454" s="552">
        <v>0</v>
      </c>
      <c r="F454" s="553">
        <v>0</v>
      </c>
      <c r="G454" s="132">
        <f>E454*F454</f>
        <v>0</v>
      </c>
      <c r="H454" s="133">
        <f>D454+G454</f>
        <v>0</v>
      </c>
      <c r="I454" s="734"/>
      <c r="J454" s="735"/>
      <c r="K454" s="735"/>
      <c r="L454" s="736"/>
    </row>
    <row r="455" spans="1:12" x14ac:dyDescent="0.2">
      <c r="A455" s="769"/>
      <c r="B455" s="88">
        <v>53202030000000</v>
      </c>
      <c r="C455" s="89" t="s">
        <v>46</v>
      </c>
      <c r="D455" s="554">
        <v>0</v>
      </c>
      <c r="E455" s="555">
        <v>0</v>
      </c>
      <c r="F455" s="556">
        <v>0</v>
      </c>
      <c r="G455" s="132">
        <f>E455*F455</f>
        <v>0</v>
      </c>
      <c r="H455" s="133">
        <f>D455+G455</f>
        <v>0</v>
      </c>
      <c r="I455" s="734"/>
      <c r="J455" s="735"/>
      <c r="K455" s="735"/>
      <c r="L455" s="736"/>
    </row>
    <row r="456" spans="1:12" x14ac:dyDescent="0.2">
      <c r="A456" s="769"/>
      <c r="B456" s="88">
        <v>53211020000000</v>
      </c>
      <c r="C456" s="89" t="s">
        <v>47</v>
      </c>
      <c r="D456" s="554">
        <v>0</v>
      </c>
      <c r="E456" s="555">
        <v>0</v>
      </c>
      <c r="F456" s="556">
        <v>0</v>
      </c>
      <c r="G456" s="132">
        <f>E456*F456</f>
        <v>0</v>
      </c>
      <c r="H456" s="133">
        <f>D456+G456</f>
        <v>0</v>
      </c>
      <c r="I456" s="734"/>
      <c r="J456" s="735"/>
      <c r="K456" s="735"/>
      <c r="L456" s="736"/>
    </row>
    <row r="457" spans="1:12" ht="13.5" thickBot="1" x14ac:dyDescent="0.25">
      <c r="A457" s="769"/>
      <c r="B457" s="88">
        <v>53101004030000</v>
      </c>
      <c r="C457" s="89" t="s">
        <v>44</v>
      </c>
      <c r="D457" s="561">
        <v>0</v>
      </c>
      <c r="E457" s="558">
        <v>0</v>
      </c>
      <c r="F457" s="559">
        <v>0</v>
      </c>
      <c r="G457" s="132">
        <f>E457*F457</f>
        <v>0</v>
      </c>
      <c r="H457" s="133">
        <f>D457+G457</f>
        <v>0</v>
      </c>
      <c r="I457" s="734"/>
      <c r="J457" s="735"/>
      <c r="K457" s="735"/>
      <c r="L457" s="736"/>
    </row>
    <row r="458" spans="1:12" ht="13.5" thickBot="1" x14ac:dyDescent="0.25">
      <c r="A458" s="769"/>
      <c r="B458" s="87"/>
      <c r="C458" s="60" t="s">
        <v>48</v>
      </c>
      <c r="D458" s="90">
        <f>SUM(D459:D460)</f>
        <v>0</v>
      </c>
      <c r="E458" s="92"/>
      <c r="F458" s="92"/>
      <c r="G458" s="62">
        <f>SUM(G459:G460)</f>
        <v>0</v>
      </c>
      <c r="H458" s="62">
        <f>SUM(H459:H460)</f>
        <v>0</v>
      </c>
      <c r="I458" s="734"/>
      <c r="J458" s="735"/>
      <c r="K458" s="735"/>
      <c r="L458" s="736"/>
    </row>
    <row r="459" spans="1:12" x14ac:dyDescent="0.2">
      <c r="A459" s="769"/>
      <c r="B459" s="88">
        <v>53205080000000</v>
      </c>
      <c r="C459" s="89" t="s">
        <v>49</v>
      </c>
      <c r="D459" s="560">
        <v>0</v>
      </c>
      <c r="E459" s="552">
        <v>0</v>
      </c>
      <c r="F459" s="553">
        <v>0</v>
      </c>
      <c r="G459" s="132">
        <f>E459*F459</f>
        <v>0</v>
      </c>
      <c r="H459" s="133">
        <f>D459+G459</f>
        <v>0</v>
      </c>
      <c r="I459" s="734"/>
      <c r="J459" s="735"/>
      <c r="K459" s="735"/>
      <c r="L459" s="736"/>
    </row>
    <row r="460" spans="1:12" ht="13.5" thickBot="1" x14ac:dyDescent="0.25">
      <c r="A460" s="769"/>
      <c r="B460" s="88">
        <v>53205990000000</v>
      </c>
      <c r="C460" s="89" t="s">
        <v>50</v>
      </c>
      <c r="D460" s="561">
        <v>0</v>
      </c>
      <c r="E460" s="558">
        <v>0</v>
      </c>
      <c r="F460" s="559">
        <v>0</v>
      </c>
      <c r="G460" s="132">
        <f>E460*F460</f>
        <v>0</v>
      </c>
      <c r="H460" s="133">
        <f>D460+G460</f>
        <v>0</v>
      </c>
      <c r="I460" s="734"/>
      <c r="J460" s="735"/>
      <c r="K460" s="735"/>
      <c r="L460" s="736"/>
    </row>
    <row r="461" spans="1:12" ht="13.5" thickBot="1" x14ac:dyDescent="0.25">
      <c r="A461" s="769"/>
      <c r="B461" s="87"/>
      <c r="C461" s="60" t="s">
        <v>51</v>
      </c>
      <c r="D461" s="90">
        <f>SUM(D462:D471)</f>
        <v>0</v>
      </c>
      <c r="E461" s="92"/>
      <c r="F461" s="92"/>
      <c r="G461" s="61">
        <f>SUM(G462:G471)</f>
        <v>0</v>
      </c>
      <c r="H461" s="61">
        <f>SUM(H462:H471)</f>
        <v>0</v>
      </c>
      <c r="I461" s="734"/>
      <c r="J461" s="735"/>
      <c r="K461" s="735"/>
      <c r="L461" s="736"/>
    </row>
    <row r="462" spans="1:12" x14ac:dyDescent="0.2">
      <c r="A462" s="769"/>
      <c r="B462" s="88">
        <v>53203010200000</v>
      </c>
      <c r="C462" s="89" t="s">
        <v>52</v>
      </c>
      <c r="D462" s="560">
        <v>0</v>
      </c>
      <c r="E462" s="562">
        <v>0</v>
      </c>
      <c r="F462" s="553">
        <v>0</v>
      </c>
      <c r="G462" s="132">
        <f t="shared" ref="G462:G471" si="46">E462*F462</f>
        <v>0</v>
      </c>
      <c r="H462" s="133">
        <f t="shared" ref="H462:H471" si="47">D462+G462</f>
        <v>0</v>
      </c>
      <c r="I462" s="734"/>
      <c r="J462" s="735"/>
      <c r="K462" s="735"/>
      <c r="L462" s="736"/>
    </row>
    <row r="463" spans="1:12" x14ac:dyDescent="0.2">
      <c r="A463" s="769"/>
      <c r="B463" s="88">
        <v>53204010000000</v>
      </c>
      <c r="C463" s="89" t="s">
        <v>53</v>
      </c>
      <c r="D463" s="554">
        <v>0</v>
      </c>
      <c r="E463" s="563">
        <v>0</v>
      </c>
      <c r="F463" s="556">
        <v>0</v>
      </c>
      <c r="G463" s="132">
        <f t="shared" si="46"/>
        <v>0</v>
      </c>
      <c r="H463" s="133">
        <f t="shared" si="47"/>
        <v>0</v>
      </c>
      <c r="I463" s="734"/>
      <c r="J463" s="735"/>
      <c r="K463" s="735"/>
      <c r="L463" s="736"/>
    </row>
    <row r="464" spans="1:12" x14ac:dyDescent="0.2">
      <c r="A464" s="769"/>
      <c r="B464" s="88">
        <v>53204040200000</v>
      </c>
      <c r="C464" s="89" t="s">
        <v>54</v>
      </c>
      <c r="D464" s="554">
        <v>0</v>
      </c>
      <c r="E464" s="563">
        <v>0</v>
      </c>
      <c r="F464" s="556">
        <v>0</v>
      </c>
      <c r="G464" s="132">
        <f t="shared" si="46"/>
        <v>0</v>
      </c>
      <c r="H464" s="133">
        <f t="shared" si="47"/>
        <v>0</v>
      </c>
      <c r="I464" s="734"/>
      <c r="J464" s="735"/>
      <c r="K464" s="735"/>
      <c r="L464" s="736"/>
    </row>
    <row r="465" spans="1:12" x14ac:dyDescent="0.2">
      <c r="A465" s="769"/>
      <c r="B465" s="88">
        <v>53204060000000</v>
      </c>
      <c r="C465" s="89" t="s">
        <v>55</v>
      </c>
      <c r="D465" s="554">
        <v>0</v>
      </c>
      <c r="E465" s="563">
        <v>0</v>
      </c>
      <c r="F465" s="556">
        <v>0</v>
      </c>
      <c r="G465" s="132">
        <f t="shared" si="46"/>
        <v>0</v>
      </c>
      <c r="H465" s="133">
        <f t="shared" si="47"/>
        <v>0</v>
      </c>
      <c r="I465" s="734"/>
      <c r="J465" s="735"/>
      <c r="K465" s="735"/>
      <c r="L465" s="736"/>
    </row>
    <row r="466" spans="1:12" x14ac:dyDescent="0.2">
      <c r="A466" s="769"/>
      <c r="B466" s="88">
        <v>53204070000000</v>
      </c>
      <c r="C466" s="89" t="s">
        <v>56</v>
      </c>
      <c r="D466" s="554">
        <v>0</v>
      </c>
      <c r="E466" s="563">
        <v>0</v>
      </c>
      <c r="F466" s="556">
        <v>0</v>
      </c>
      <c r="G466" s="132">
        <f t="shared" si="46"/>
        <v>0</v>
      </c>
      <c r="H466" s="133">
        <f t="shared" si="47"/>
        <v>0</v>
      </c>
      <c r="I466" s="734"/>
      <c r="J466" s="735"/>
      <c r="K466" s="735"/>
      <c r="L466" s="736"/>
    </row>
    <row r="467" spans="1:12" x14ac:dyDescent="0.2">
      <c r="A467" s="769"/>
      <c r="B467" s="88">
        <v>53204080000000</v>
      </c>
      <c r="C467" s="89" t="s">
        <v>57</v>
      </c>
      <c r="D467" s="554">
        <v>0</v>
      </c>
      <c r="E467" s="563">
        <v>0</v>
      </c>
      <c r="F467" s="556">
        <v>0</v>
      </c>
      <c r="G467" s="132">
        <f t="shared" si="46"/>
        <v>0</v>
      </c>
      <c r="H467" s="133">
        <f t="shared" si="47"/>
        <v>0</v>
      </c>
      <c r="I467" s="734"/>
      <c r="J467" s="735"/>
      <c r="K467" s="735"/>
      <c r="L467" s="736"/>
    </row>
    <row r="468" spans="1:12" x14ac:dyDescent="0.2">
      <c r="A468" s="769"/>
      <c r="B468" s="88">
        <v>53214010000000</v>
      </c>
      <c r="C468" s="89" t="s">
        <v>58</v>
      </c>
      <c r="D468" s="554">
        <v>0</v>
      </c>
      <c r="E468" s="563">
        <v>0</v>
      </c>
      <c r="F468" s="556">
        <v>0</v>
      </c>
      <c r="G468" s="132">
        <f t="shared" si="46"/>
        <v>0</v>
      </c>
      <c r="H468" s="133">
        <f t="shared" si="47"/>
        <v>0</v>
      </c>
      <c r="I468" s="734"/>
      <c r="J468" s="735"/>
      <c r="K468" s="735"/>
      <c r="L468" s="736"/>
    </row>
    <row r="469" spans="1:12" x14ac:dyDescent="0.2">
      <c r="A469" s="769"/>
      <c r="B469" s="88">
        <v>53214040000000</v>
      </c>
      <c r="C469" s="89" t="s">
        <v>188</v>
      </c>
      <c r="D469" s="554">
        <v>0</v>
      </c>
      <c r="E469" s="563">
        <v>0</v>
      </c>
      <c r="F469" s="556">
        <v>0</v>
      </c>
      <c r="G469" s="132">
        <f t="shared" si="46"/>
        <v>0</v>
      </c>
      <c r="H469" s="133">
        <f t="shared" si="47"/>
        <v>0</v>
      </c>
      <c r="I469" s="734"/>
      <c r="J469" s="735"/>
      <c r="K469" s="735"/>
      <c r="L469" s="736"/>
    </row>
    <row r="470" spans="1:12" x14ac:dyDescent="0.2">
      <c r="A470" s="769"/>
      <c r="B470" s="88">
        <v>55201010100004</v>
      </c>
      <c r="C470" s="89" t="s">
        <v>59</v>
      </c>
      <c r="D470" s="554">
        <v>0</v>
      </c>
      <c r="E470" s="563">
        <v>0</v>
      </c>
      <c r="F470" s="556">
        <v>0</v>
      </c>
      <c r="G470" s="132">
        <f t="shared" si="46"/>
        <v>0</v>
      </c>
      <c r="H470" s="133">
        <f t="shared" si="47"/>
        <v>0</v>
      </c>
      <c r="I470" s="734"/>
      <c r="J470" s="735"/>
      <c r="K470" s="735"/>
      <c r="L470" s="736"/>
    </row>
    <row r="471" spans="1:12" ht="13.5" thickBot="1" x14ac:dyDescent="0.25">
      <c r="A471" s="769"/>
      <c r="B471" s="88">
        <v>55201010100005</v>
      </c>
      <c r="C471" s="89" t="s">
        <v>60</v>
      </c>
      <c r="D471" s="561">
        <v>0</v>
      </c>
      <c r="E471" s="564">
        <v>0</v>
      </c>
      <c r="F471" s="559">
        <v>0</v>
      </c>
      <c r="G471" s="132">
        <f t="shared" si="46"/>
        <v>0</v>
      </c>
      <c r="H471" s="133">
        <f t="shared" si="47"/>
        <v>0</v>
      </c>
      <c r="I471" s="734"/>
      <c r="J471" s="735"/>
      <c r="K471" s="735"/>
      <c r="L471" s="736"/>
    </row>
    <row r="472" spans="1:12" ht="13.5" thickBot="1" x14ac:dyDescent="0.25">
      <c r="A472" s="769"/>
      <c r="B472" s="87"/>
      <c r="C472" s="60" t="s">
        <v>61</v>
      </c>
      <c r="D472" s="90">
        <f>SUM(D473:D481)</f>
        <v>0</v>
      </c>
      <c r="E472" s="92"/>
      <c r="F472" s="92"/>
      <c r="G472" s="61">
        <f>SUM(G473:G481)</f>
        <v>0</v>
      </c>
      <c r="H472" s="61">
        <f>SUM(H473:H481)</f>
        <v>0</v>
      </c>
      <c r="I472" s="734"/>
      <c r="J472" s="735"/>
      <c r="K472" s="735"/>
      <c r="L472" s="736"/>
    </row>
    <row r="473" spans="1:12" x14ac:dyDescent="0.2">
      <c r="A473" s="769"/>
      <c r="B473" s="88">
        <v>53207010000000</v>
      </c>
      <c r="C473" s="89" t="s">
        <v>62</v>
      </c>
      <c r="D473" s="560">
        <v>0</v>
      </c>
      <c r="E473" s="562">
        <v>0</v>
      </c>
      <c r="F473" s="553">
        <v>0</v>
      </c>
      <c r="G473" s="132">
        <f t="shared" ref="G473:G481" si="48">E473*F473</f>
        <v>0</v>
      </c>
      <c r="H473" s="133">
        <f t="shared" ref="H473:H481" si="49">D473+G473</f>
        <v>0</v>
      </c>
      <c r="I473" s="734"/>
      <c r="J473" s="735"/>
      <c r="K473" s="735"/>
      <c r="L473" s="736"/>
    </row>
    <row r="474" spans="1:12" x14ac:dyDescent="0.2">
      <c r="A474" s="769"/>
      <c r="B474" s="88">
        <v>53207020000000</v>
      </c>
      <c r="C474" s="89" t="s">
        <v>63</v>
      </c>
      <c r="D474" s="554">
        <v>0</v>
      </c>
      <c r="E474" s="563">
        <v>0</v>
      </c>
      <c r="F474" s="556">
        <v>0</v>
      </c>
      <c r="G474" s="132">
        <f t="shared" si="48"/>
        <v>0</v>
      </c>
      <c r="H474" s="133">
        <f t="shared" si="49"/>
        <v>0</v>
      </c>
      <c r="I474" s="734"/>
      <c r="J474" s="735"/>
      <c r="K474" s="735"/>
      <c r="L474" s="736"/>
    </row>
    <row r="475" spans="1:12" x14ac:dyDescent="0.2">
      <c r="A475" s="769"/>
      <c r="B475" s="88">
        <v>53208020000000</v>
      </c>
      <c r="C475" s="89" t="s">
        <v>64</v>
      </c>
      <c r="D475" s="554">
        <v>0</v>
      </c>
      <c r="E475" s="563">
        <v>0</v>
      </c>
      <c r="F475" s="556">
        <v>0</v>
      </c>
      <c r="G475" s="132">
        <f t="shared" si="48"/>
        <v>0</v>
      </c>
      <c r="H475" s="133">
        <f t="shared" si="49"/>
        <v>0</v>
      </c>
      <c r="I475" s="734"/>
      <c r="J475" s="735"/>
      <c r="K475" s="735"/>
      <c r="L475" s="736"/>
    </row>
    <row r="476" spans="1:12" x14ac:dyDescent="0.2">
      <c r="A476" s="769"/>
      <c r="B476" s="88">
        <v>53208990000000</v>
      </c>
      <c r="C476" s="89" t="s">
        <v>65</v>
      </c>
      <c r="D476" s="554">
        <v>0</v>
      </c>
      <c r="E476" s="563">
        <v>0</v>
      </c>
      <c r="F476" s="556">
        <v>0</v>
      </c>
      <c r="G476" s="132">
        <f t="shared" si="48"/>
        <v>0</v>
      </c>
      <c r="H476" s="133">
        <f t="shared" si="49"/>
        <v>0</v>
      </c>
      <c r="I476" s="734"/>
      <c r="J476" s="735"/>
      <c r="K476" s="735"/>
      <c r="L476" s="736"/>
    </row>
    <row r="477" spans="1:12" x14ac:dyDescent="0.2">
      <c r="A477" s="769"/>
      <c r="B477" s="88">
        <v>53209010000000</v>
      </c>
      <c r="C477" s="89" t="s">
        <v>66</v>
      </c>
      <c r="D477" s="554">
        <v>0</v>
      </c>
      <c r="E477" s="563">
        <v>0</v>
      </c>
      <c r="F477" s="556">
        <v>0</v>
      </c>
      <c r="G477" s="132">
        <f t="shared" si="48"/>
        <v>0</v>
      </c>
      <c r="H477" s="133">
        <f t="shared" si="49"/>
        <v>0</v>
      </c>
      <c r="I477" s="734"/>
      <c r="J477" s="735"/>
      <c r="K477" s="735"/>
      <c r="L477" s="736"/>
    </row>
    <row r="478" spans="1:12" x14ac:dyDescent="0.2">
      <c r="A478" s="769"/>
      <c r="B478" s="88">
        <v>53209040000000</v>
      </c>
      <c r="C478" s="89" t="s">
        <v>67</v>
      </c>
      <c r="D478" s="554">
        <v>0</v>
      </c>
      <c r="E478" s="563">
        <v>0</v>
      </c>
      <c r="F478" s="556">
        <v>0</v>
      </c>
      <c r="G478" s="132">
        <f t="shared" si="48"/>
        <v>0</v>
      </c>
      <c r="H478" s="133">
        <f t="shared" si="49"/>
        <v>0</v>
      </c>
      <c r="I478" s="734"/>
      <c r="J478" s="735"/>
      <c r="K478" s="735"/>
      <c r="L478" s="736"/>
    </row>
    <row r="479" spans="1:12" x14ac:dyDescent="0.2">
      <c r="A479" s="769"/>
      <c r="B479" s="88">
        <v>53209050000000</v>
      </c>
      <c r="C479" s="89" t="s">
        <v>68</v>
      </c>
      <c r="D479" s="554">
        <v>0</v>
      </c>
      <c r="E479" s="563">
        <v>0</v>
      </c>
      <c r="F479" s="556">
        <v>0</v>
      </c>
      <c r="G479" s="132">
        <f t="shared" si="48"/>
        <v>0</v>
      </c>
      <c r="H479" s="133">
        <f t="shared" si="49"/>
        <v>0</v>
      </c>
      <c r="I479" s="734"/>
      <c r="J479" s="735"/>
      <c r="K479" s="735"/>
      <c r="L479" s="736"/>
    </row>
    <row r="480" spans="1:12" x14ac:dyDescent="0.2">
      <c r="A480" s="769"/>
      <c r="B480" s="88">
        <v>53209990000000</v>
      </c>
      <c r="C480" s="89" t="s">
        <v>69</v>
      </c>
      <c r="D480" s="554">
        <v>0</v>
      </c>
      <c r="E480" s="563">
        <v>0</v>
      </c>
      <c r="F480" s="556">
        <v>0</v>
      </c>
      <c r="G480" s="132">
        <f t="shared" si="48"/>
        <v>0</v>
      </c>
      <c r="H480" s="133">
        <f t="shared" si="49"/>
        <v>0</v>
      </c>
      <c r="I480" s="734"/>
      <c r="J480" s="735"/>
      <c r="K480" s="735"/>
      <c r="L480" s="736"/>
    </row>
    <row r="481" spans="1:12" ht="13.5" thickBot="1" x14ac:dyDescent="0.25">
      <c r="A481" s="769"/>
      <c r="B481" s="88">
        <v>53210020100000</v>
      </c>
      <c r="C481" s="89" t="s">
        <v>70</v>
      </c>
      <c r="D481" s="561">
        <v>0</v>
      </c>
      <c r="E481" s="564">
        <v>0</v>
      </c>
      <c r="F481" s="559">
        <v>0</v>
      </c>
      <c r="G481" s="132">
        <f t="shared" si="48"/>
        <v>0</v>
      </c>
      <c r="H481" s="133">
        <f t="shared" si="49"/>
        <v>0</v>
      </c>
      <c r="I481" s="734"/>
      <c r="J481" s="735"/>
      <c r="K481" s="735"/>
      <c r="L481" s="736"/>
    </row>
    <row r="482" spans="1:12" ht="13.5" thickBot="1" x14ac:dyDescent="0.25">
      <c r="A482" s="769"/>
      <c r="B482" s="87"/>
      <c r="C482" s="60" t="s">
        <v>71</v>
      </c>
      <c r="D482" s="90">
        <f>SUM(D483:D489)</f>
        <v>0</v>
      </c>
      <c r="E482" s="92"/>
      <c r="F482" s="92"/>
      <c r="G482" s="61">
        <f>SUM(G483:G489)</f>
        <v>0</v>
      </c>
      <c r="H482" s="61">
        <f>SUM(H483:H489)</f>
        <v>0</v>
      </c>
      <c r="I482" s="734"/>
      <c r="J482" s="735"/>
      <c r="K482" s="735"/>
      <c r="L482" s="736"/>
    </row>
    <row r="483" spans="1:12" x14ac:dyDescent="0.2">
      <c r="A483" s="769"/>
      <c r="B483" s="88">
        <v>53206030000000</v>
      </c>
      <c r="C483" s="89" t="s">
        <v>123</v>
      </c>
      <c r="D483" s="560">
        <v>0</v>
      </c>
      <c r="E483" s="562">
        <v>0</v>
      </c>
      <c r="F483" s="553">
        <v>0</v>
      </c>
      <c r="G483" s="132">
        <f t="shared" ref="G483:G489" si="50">E483*F483</f>
        <v>0</v>
      </c>
      <c r="H483" s="133">
        <f t="shared" ref="H483:H489" si="51">D483+G483</f>
        <v>0</v>
      </c>
      <c r="I483" s="734"/>
      <c r="J483" s="735"/>
      <c r="K483" s="735"/>
      <c r="L483" s="736"/>
    </row>
    <row r="484" spans="1:12" x14ac:dyDescent="0.2">
      <c r="A484" s="769"/>
      <c r="B484" s="88">
        <v>53206040000000</v>
      </c>
      <c r="C484" s="89" t="s">
        <v>124</v>
      </c>
      <c r="D484" s="554">
        <v>0</v>
      </c>
      <c r="E484" s="563">
        <v>0</v>
      </c>
      <c r="F484" s="556">
        <v>0</v>
      </c>
      <c r="G484" s="132">
        <f t="shared" si="50"/>
        <v>0</v>
      </c>
      <c r="H484" s="133">
        <f t="shared" si="51"/>
        <v>0</v>
      </c>
      <c r="I484" s="734"/>
      <c r="J484" s="735"/>
      <c r="K484" s="735"/>
      <c r="L484" s="736"/>
    </row>
    <row r="485" spans="1:12" x14ac:dyDescent="0.2">
      <c r="A485" s="769"/>
      <c r="B485" s="88">
        <v>53206060000000</v>
      </c>
      <c r="C485" s="89" t="s">
        <v>125</v>
      </c>
      <c r="D485" s="554">
        <v>0</v>
      </c>
      <c r="E485" s="563">
        <v>0</v>
      </c>
      <c r="F485" s="556">
        <v>0</v>
      </c>
      <c r="G485" s="132">
        <f t="shared" si="50"/>
        <v>0</v>
      </c>
      <c r="H485" s="133">
        <f t="shared" si="51"/>
        <v>0</v>
      </c>
      <c r="I485" s="734"/>
      <c r="J485" s="735"/>
      <c r="K485" s="735"/>
      <c r="L485" s="736"/>
    </row>
    <row r="486" spans="1:12" x14ac:dyDescent="0.2">
      <c r="A486" s="769"/>
      <c r="B486" s="88">
        <v>53206070000000</v>
      </c>
      <c r="C486" s="89" t="s">
        <v>126</v>
      </c>
      <c r="D486" s="554">
        <v>0</v>
      </c>
      <c r="E486" s="563">
        <v>0</v>
      </c>
      <c r="F486" s="556">
        <v>0</v>
      </c>
      <c r="G486" s="132">
        <f t="shared" si="50"/>
        <v>0</v>
      </c>
      <c r="H486" s="133">
        <f t="shared" si="51"/>
        <v>0</v>
      </c>
      <c r="I486" s="734"/>
      <c r="J486" s="735"/>
      <c r="K486" s="735"/>
      <c r="L486" s="736"/>
    </row>
    <row r="487" spans="1:12" x14ac:dyDescent="0.2">
      <c r="A487" s="769"/>
      <c r="B487" s="88">
        <v>53206990000000</v>
      </c>
      <c r="C487" s="89" t="s">
        <v>127</v>
      </c>
      <c r="D487" s="554">
        <v>0</v>
      </c>
      <c r="E487" s="563">
        <v>0</v>
      </c>
      <c r="F487" s="556">
        <v>0</v>
      </c>
      <c r="G487" s="132">
        <f t="shared" si="50"/>
        <v>0</v>
      </c>
      <c r="H487" s="133">
        <f t="shared" si="51"/>
        <v>0</v>
      </c>
      <c r="I487" s="734"/>
      <c r="J487" s="735"/>
      <c r="K487" s="735"/>
      <c r="L487" s="736"/>
    </row>
    <row r="488" spans="1:12" x14ac:dyDescent="0.2">
      <c r="A488" s="769"/>
      <c r="B488" s="88">
        <v>53208030000000</v>
      </c>
      <c r="C488" s="89" t="s">
        <v>128</v>
      </c>
      <c r="D488" s="554">
        <v>0</v>
      </c>
      <c r="E488" s="563">
        <v>0</v>
      </c>
      <c r="F488" s="556">
        <v>0</v>
      </c>
      <c r="G488" s="132">
        <f t="shared" si="50"/>
        <v>0</v>
      </c>
      <c r="H488" s="133">
        <f t="shared" si="51"/>
        <v>0</v>
      </c>
      <c r="I488" s="734"/>
      <c r="J488" s="735"/>
      <c r="K488" s="735"/>
      <c r="L488" s="736"/>
    </row>
    <row r="489" spans="1:12" ht="13.5" thickBot="1" x14ac:dyDescent="0.25">
      <c r="A489" s="769"/>
      <c r="B489" s="88">
        <v>53212060000000</v>
      </c>
      <c r="C489" s="89" t="s">
        <v>121</v>
      </c>
      <c r="D489" s="561">
        <v>0</v>
      </c>
      <c r="E489" s="564">
        <v>0</v>
      </c>
      <c r="F489" s="559">
        <v>0</v>
      </c>
      <c r="G489" s="132">
        <f t="shared" si="50"/>
        <v>0</v>
      </c>
      <c r="H489" s="133">
        <f t="shared" si="51"/>
        <v>0</v>
      </c>
      <c r="I489" s="734"/>
      <c r="J489" s="735"/>
      <c r="K489" s="735"/>
      <c r="L489" s="736"/>
    </row>
    <row r="490" spans="1:12" ht="13.5" thickBot="1" x14ac:dyDescent="0.25">
      <c r="A490" s="769"/>
      <c r="B490" s="87"/>
      <c r="C490" s="60" t="s">
        <v>72</v>
      </c>
      <c r="D490" s="90">
        <f>SUM(D491:D491)</f>
        <v>0</v>
      </c>
      <c r="E490" s="92"/>
      <c r="F490" s="92"/>
      <c r="G490" s="61">
        <f>SUM(G491:G491)</f>
        <v>0</v>
      </c>
      <c r="H490" s="61">
        <f>SUM(H491:H491)</f>
        <v>0</v>
      </c>
      <c r="I490" s="734"/>
      <c r="J490" s="735"/>
      <c r="K490" s="735"/>
      <c r="L490" s="736"/>
    </row>
    <row r="491" spans="1:12" ht="13.5" thickBot="1" x14ac:dyDescent="0.25">
      <c r="A491" s="769"/>
      <c r="B491" s="136">
        <v>53204999000000</v>
      </c>
      <c r="C491" s="137" t="s">
        <v>120</v>
      </c>
      <c r="D491" s="565">
        <v>0</v>
      </c>
      <c r="E491" s="566">
        <v>0</v>
      </c>
      <c r="F491" s="567">
        <v>0</v>
      </c>
      <c r="G491" s="138">
        <f>E491*F491</f>
        <v>0</v>
      </c>
      <c r="H491" s="139">
        <f>D491+G491</f>
        <v>0</v>
      </c>
      <c r="I491" s="737"/>
      <c r="J491" s="738"/>
      <c r="K491" s="738"/>
      <c r="L491" s="739"/>
    </row>
    <row r="492" spans="1:12" collapsed="1" x14ac:dyDescent="0.2">
      <c r="A492" s="779"/>
      <c r="B492" s="144"/>
      <c r="C492" s="145" t="s">
        <v>129</v>
      </c>
      <c r="D492" s="361">
        <f>SUM(D426,D452)</f>
        <v>0</v>
      </c>
      <c r="E492" s="362"/>
      <c r="F492" s="362"/>
      <c r="G492" s="146">
        <f>SUM(G426,G452)</f>
        <v>0</v>
      </c>
      <c r="H492" s="146">
        <f>SUM(H426,H452)</f>
        <v>0</v>
      </c>
      <c r="I492" s="740"/>
      <c r="J492" s="741"/>
      <c r="K492" s="741"/>
      <c r="L492" s="742"/>
    </row>
    <row r="493" spans="1:12" ht="12.75" customHeight="1" x14ac:dyDescent="0.2">
      <c r="A493" s="756" t="s">
        <v>94</v>
      </c>
      <c r="B493" s="758" t="s">
        <v>86</v>
      </c>
      <c r="C493" s="760" t="s">
        <v>87</v>
      </c>
      <c r="D493" s="762" t="s">
        <v>88</v>
      </c>
      <c r="E493" s="751" t="s">
        <v>89</v>
      </c>
      <c r="F493" s="752"/>
      <c r="G493" s="753"/>
      <c r="H493" s="754" t="s">
        <v>82</v>
      </c>
      <c r="I493" s="744" t="s">
        <v>85</v>
      </c>
      <c r="J493" s="745"/>
      <c r="K493" s="745"/>
      <c r="L493" s="746"/>
    </row>
    <row r="494" spans="1:12" ht="25.5" x14ac:dyDescent="0.2">
      <c r="A494" s="757"/>
      <c r="B494" s="759"/>
      <c r="C494" s="761"/>
      <c r="D494" s="763"/>
      <c r="E494" s="52" t="s">
        <v>73</v>
      </c>
      <c r="F494" s="53" t="s">
        <v>74</v>
      </c>
      <c r="G494" s="54" t="s">
        <v>7</v>
      </c>
      <c r="H494" s="755"/>
      <c r="I494" s="747"/>
      <c r="J494" s="748"/>
      <c r="K494" s="748"/>
      <c r="L494" s="749"/>
    </row>
    <row r="495" spans="1:12" ht="15.75" customHeight="1" x14ac:dyDescent="0.2">
      <c r="A495" s="768" t="str">
        <f>+'A) Reajuste Tarifas y Ocupación'!A49</f>
        <v>(Nombre de S.C. n° 2)</v>
      </c>
      <c r="B495" s="86"/>
      <c r="C495" s="56" t="s">
        <v>12</v>
      </c>
      <c r="D495" s="57">
        <f>SUM(D496,D501)</f>
        <v>0</v>
      </c>
      <c r="E495" s="58"/>
      <c r="F495" s="58"/>
      <c r="G495" s="355">
        <f>SUM(G496,G501)</f>
        <v>0</v>
      </c>
      <c r="H495" s="59">
        <f>SUM(H496,H501)</f>
        <v>0</v>
      </c>
      <c r="I495" s="734"/>
      <c r="J495" s="735"/>
      <c r="K495" s="735"/>
      <c r="L495" s="736"/>
    </row>
    <row r="496" spans="1:12" x14ac:dyDescent="0.2">
      <c r="A496" s="769"/>
      <c r="B496" s="87"/>
      <c r="C496" s="60" t="s">
        <v>13</v>
      </c>
      <c r="D496" s="90">
        <f>SUM(D497:D500)</f>
        <v>0</v>
      </c>
      <c r="E496" s="91"/>
      <c r="F496" s="91"/>
      <c r="G496" s="356">
        <f>SUM(G497:G500)</f>
        <v>0</v>
      </c>
      <c r="H496" s="61">
        <f>SUM(H497:H500)</f>
        <v>0</v>
      </c>
      <c r="I496" s="734"/>
      <c r="J496" s="735"/>
      <c r="K496" s="735"/>
      <c r="L496" s="736"/>
    </row>
    <row r="497" spans="1:12" ht="13.5" thickBot="1" x14ac:dyDescent="0.25">
      <c r="A497" s="769"/>
      <c r="B497" s="88">
        <v>53103040100000</v>
      </c>
      <c r="C497" s="89" t="s">
        <v>119</v>
      </c>
      <c r="D497" s="76">
        <f>+'C) Remuneraciones'!L118</f>
        <v>0</v>
      </c>
      <c r="E497" s="134">
        <v>0</v>
      </c>
      <c r="F497" s="135">
        <v>0</v>
      </c>
      <c r="G497" s="132">
        <f>E497*F497</f>
        <v>0</v>
      </c>
      <c r="H497" s="133">
        <f>D497+G497</f>
        <v>0</v>
      </c>
      <c r="I497" s="734"/>
      <c r="J497" s="735"/>
      <c r="K497" s="735"/>
      <c r="L497" s="736"/>
    </row>
    <row r="498" spans="1:12" x14ac:dyDescent="0.2">
      <c r="A498" s="769"/>
      <c r="B498" s="88">
        <v>53103050000000</v>
      </c>
      <c r="C498" s="89" t="s">
        <v>14</v>
      </c>
      <c r="D498" s="551">
        <v>0</v>
      </c>
      <c r="E498" s="552">
        <v>0</v>
      </c>
      <c r="F498" s="553">
        <v>0</v>
      </c>
      <c r="G498" s="132">
        <f>E498*F498</f>
        <v>0</v>
      </c>
      <c r="H498" s="133">
        <f>D498+G498</f>
        <v>0</v>
      </c>
      <c r="I498" s="734"/>
      <c r="J498" s="735"/>
      <c r="K498" s="735"/>
      <c r="L498" s="736"/>
    </row>
    <row r="499" spans="1:12" x14ac:dyDescent="0.2">
      <c r="A499" s="769"/>
      <c r="B499" s="88">
        <v>53103060000000</v>
      </c>
      <c r="C499" s="89" t="s">
        <v>15</v>
      </c>
      <c r="D499" s="554">
        <v>0</v>
      </c>
      <c r="E499" s="555">
        <v>0</v>
      </c>
      <c r="F499" s="556">
        <v>0</v>
      </c>
      <c r="G499" s="132">
        <f>E499*F499</f>
        <v>0</v>
      </c>
      <c r="H499" s="133">
        <f>D499+G499</f>
        <v>0</v>
      </c>
      <c r="I499" s="734"/>
      <c r="J499" s="735"/>
      <c r="K499" s="735"/>
      <c r="L499" s="736"/>
    </row>
    <row r="500" spans="1:12" ht="13.5" thickBot="1" x14ac:dyDescent="0.25">
      <c r="A500" s="769"/>
      <c r="B500" s="88">
        <v>53103080010000</v>
      </c>
      <c r="C500" s="89" t="s">
        <v>16</v>
      </c>
      <c r="D500" s="557">
        <v>0</v>
      </c>
      <c r="E500" s="558">
        <v>0</v>
      </c>
      <c r="F500" s="559">
        <v>0</v>
      </c>
      <c r="G500" s="132">
        <f>E500*F500</f>
        <v>0</v>
      </c>
      <c r="H500" s="133">
        <f>D500+G500</f>
        <v>0</v>
      </c>
      <c r="I500" s="734"/>
      <c r="J500" s="735"/>
      <c r="K500" s="735"/>
      <c r="L500" s="736"/>
    </row>
    <row r="501" spans="1:12" ht="13.5" thickBot="1" x14ac:dyDescent="0.25">
      <c r="A501" s="769"/>
      <c r="B501" s="87"/>
      <c r="C501" s="60" t="s">
        <v>17</v>
      </c>
      <c r="D501" s="90">
        <f>SUM(D502:D520)</f>
        <v>0</v>
      </c>
      <c r="E501" s="92"/>
      <c r="F501" s="92"/>
      <c r="G501" s="61">
        <f>SUM(G502:G520)</f>
        <v>0</v>
      </c>
      <c r="H501" s="61">
        <f>SUM(H502:H520)</f>
        <v>0</v>
      </c>
      <c r="I501" s="734"/>
      <c r="J501" s="735"/>
      <c r="K501" s="735"/>
      <c r="L501" s="736"/>
    </row>
    <row r="502" spans="1:12" x14ac:dyDescent="0.2">
      <c r="A502" s="769"/>
      <c r="B502" s="88">
        <v>53201010100000</v>
      </c>
      <c r="C502" s="89" t="s">
        <v>18</v>
      </c>
      <c r="D502" s="560">
        <v>0</v>
      </c>
      <c r="E502" s="552">
        <v>0</v>
      </c>
      <c r="F502" s="553">
        <v>0</v>
      </c>
      <c r="G502" s="132">
        <f t="shared" ref="G502:G520" si="52">E502*F502</f>
        <v>0</v>
      </c>
      <c r="H502" s="133">
        <f t="shared" ref="H502:H520" si="53">D502+G502</f>
        <v>0</v>
      </c>
      <c r="I502" s="734"/>
      <c r="J502" s="735"/>
      <c r="K502" s="735"/>
      <c r="L502" s="736"/>
    </row>
    <row r="503" spans="1:12" x14ac:dyDescent="0.2">
      <c r="A503" s="769"/>
      <c r="B503" s="88">
        <v>53202010100000</v>
      </c>
      <c r="C503" s="89" t="s">
        <v>19</v>
      </c>
      <c r="D503" s="554">
        <v>0</v>
      </c>
      <c r="E503" s="555">
        <v>0</v>
      </c>
      <c r="F503" s="556">
        <v>0</v>
      </c>
      <c r="G503" s="132">
        <f t="shared" si="52"/>
        <v>0</v>
      </c>
      <c r="H503" s="133">
        <f t="shared" si="53"/>
        <v>0</v>
      </c>
      <c r="I503" s="734"/>
      <c r="J503" s="735"/>
      <c r="K503" s="735"/>
      <c r="L503" s="736"/>
    </row>
    <row r="504" spans="1:12" x14ac:dyDescent="0.2">
      <c r="A504" s="769"/>
      <c r="B504" s="88">
        <v>53203010100000</v>
      </c>
      <c r="C504" s="89" t="s">
        <v>20</v>
      </c>
      <c r="D504" s="554">
        <v>0</v>
      </c>
      <c r="E504" s="555">
        <v>0</v>
      </c>
      <c r="F504" s="556">
        <v>0</v>
      </c>
      <c r="G504" s="132">
        <f t="shared" si="52"/>
        <v>0</v>
      </c>
      <c r="H504" s="133">
        <f t="shared" si="53"/>
        <v>0</v>
      </c>
      <c r="I504" s="734"/>
      <c r="J504" s="735"/>
      <c r="K504" s="735"/>
      <c r="L504" s="736"/>
    </row>
    <row r="505" spans="1:12" x14ac:dyDescent="0.2">
      <c r="A505" s="769"/>
      <c r="B505" s="88">
        <v>53203030000000</v>
      </c>
      <c r="C505" s="89" t="s">
        <v>21</v>
      </c>
      <c r="D505" s="554">
        <v>0</v>
      </c>
      <c r="E505" s="555">
        <v>0</v>
      </c>
      <c r="F505" s="556">
        <v>0</v>
      </c>
      <c r="G505" s="132">
        <f t="shared" si="52"/>
        <v>0</v>
      </c>
      <c r="H505" s="133">
        <f t="shared" si="53"/>
        <v>0</v>
      </c>
      <c r="I505" s="734"/>
      <c r="J505" s="735"/>
      <c r="K505" s="735"/>
      <c r="L505" s="736"/>
    </row>
    <row r="506" spans="1:12" x14ac:dyDescent="0.2">
      <c r="A506" s="769"/>
      <c r="B506" s="88">
        <v>53204030000000</v>
      </c>
      <c r="C506" s="89" t="s">
        <v>22</v>
      </c>
      <c r="D506" s="554">
        <v>0</v>
      </c>
      <c r="E506" s="555">
        <v>0</v>
      </c>
      <c r="F506" s="556">
        <v>0</v>
      </c>
      <c r="G506" s="132">
        <f t="shared" si="52"/>
        <v>0</v>
      </c>
      <c r="H506" s="133">
        <f t="shared" si="53"/>
        <v>0</v>
      </c>
      <c r="I506" s="734"/>
      <c r="J506" s="735"/>
      <c r="K506" s="735"/>
      <c r="L506" s="736"/>
    </row>
    <row r="507" spans="1:12" x14ac:dyDescent="0.2">
      <c r="A507" s="769"/>
      <c r="B507" s="88">
        <v>53204100100001</v>
      </c>
      <c r="C507" s="89" t="s">
        <v>23</v>
      </c>
      <c r="D507" s="554">
        <v>0</v>
      </c>
      <c r="E507" s="555">
        <v>0</v>
      </c>
      <c r="F507" s="556">
        <v>0</v>
      </c>
      <c r="G507" s="132">
        <f t="shared" si="52"/>
        <v>0</v>
      </c>
      <c r="H507" s="133">
        <f t="shared" si="53"/>
        <v>0</v>
      </c>
      <c r="I507" s="734"/>
      <c r="J507" s="735"/>
      <c r="K507" s="735"/>
      <c r="L507" s="736"/>
    </row>
    <row r="508" spans="1:12" x14ac:dyDescent="0.2">
      <c r="A508" s="769"/>
      <c r="B508" s="88">
        <v>53204130100000</v>
      </c>
      <c r="C508" s="89" t="s">
        <v>24</v>
      </c>
      <c r="D508" s="554">
        <v>0</v>
      </c>
      <c r="E508" s="555">
        <v>0</v>
      </c>
      <c r="F508" s="556">
        <v>0</v>
      </c>
      <c r="G508" s="132">
        <f t="shared" si="52"/>
        <v>0</v>
      </c>
      <c r="H508" s="133">
        <f t="shared" si="53"/>
        <v>0</v>
      </c>
      <c r="I508" s="734"/>
      <c r="J508" s="735"/>
      <c r="K508" s="735"/>
      <c r="L508" s="736"/>
    </row>
    <row r="509" spans="1:12" x14ac:dyDescent="0.2">
      <c r="A509" s="769"/>
      <c r="B509" s="88">
        <v>53205010100000</v>
      </c>
      <c r="C509" s="89" t="s">
        <v>25</v>
      </c>
      <c r="D509" s="554">
        <v>0</v>
      </c>
      <c r="E509" s="555">
        <v>0</v>
      </c>
      <c r="F509" s="556">
        <v>0</v>
      </c>
      <c r="G509" s="132">
        <f t="shared" si="52"/>
        <v>0</v>
      </c>
      <c r="H509" s="133">
        <f t="shared" si="53"/>
        <v>0</v>
      </c>
      <c r="I509" s="734"/>
      <c r="J509" s="735"/>
      <c r="K509" s="735"/>
      <c r="L509" s="736"/>
    </row>
    <row r="510" spans="1:12" x14ac:dyDescent="0.2">
      <c r="A510" s="769"/>
      <c r="B510" s="88">
        <v>53205020100000</v>
      </c>
      <c r="C510" s="89" t="s">
        <v>26</v>
      </c>
      <c r="D510" s="554">
        <v>0</v>
      </c>
      <c r="E510" s="555">
        <v>0</v>
      </c>
      <c r="F510" s="556">
        <v>0</v>
      </c>
      <c r="G510" s="132">
        <f t="shared" si="52"/>
        <v>0</v>
      </c>
      <c r="H510" s="133">
        <f t="shared" si="53"/>
        <v>0</v>
      </c>
      <c r="I510" s="734"/>
      <c r="J510" s="735"/>
      <c r="K510" s="735"/>
      <c r="L510" s="736"/>
    </row>
    <row r="511" spans="1:12" x14ac:dyDescent="0.2">
      <c r="A511" s="769"/>
      <c r="B511" s="88">
        <v>53205030100000</v>
      </c>
      <c r="C511" s="89" t="s">
        <v>27</v>
      </c>
      <c r="D511" s="554">
        <v>0</v>
      </c>
      <c r="E511" s="555">
        <v>0</v>
      </c>
      <c r="F511" s="556">
        <v>0</v>
      </c>
      <c r="G511" s="132">
        <f t="shared" si="52"/>
        <v>0</v>
      </c>
      <c r="H511" s="133">
        <f t="shared" si="53"/>
        <v>0</v>
      </c>
      <c r="I511" s="734"/>
      <c r="J511" s="735"/>
      <c r="K511" s="735"/>
      <c r="L511" s="736"/>
    </row>
    <row r="512" spans="1:12" x14ac:dyDescent="0.2">
      <c r="A512" s="769"/>
      <c r="B512" s="88">
        <v>53205050100000</v>
      </c>
      <c r="C512" s="89" t="s">
        <v>28</v>
      </c>
      <c r="D512" s="554">
        <v>0</v>
      </c>
      <c r="E512" s="555">
        <v>0</v>
      </c>
      <c r="F512" s="556">
        <v>0</v>
      </c>
      <c r="G512" s="132">
        <f t="shared" si="52"/>
        <v>0</v>
      </c>
      <c r="H512" s="133">
        <f t="shared" si="53"/>
        <v>0</v>
      </c>
      <c r="I512" s="734"/>
      <c r="J512" s="735"/>
      <c r="K512" s="735"/>
      <c r="L512" s="736"/>
    </row>
    <row r="513" spans="1:12" x14ac:dyDescent="0.2">
      <c r="A513" s="769"/>
      <c r="B513" s="88">
        <v>53205060100000</v>
      </c>
      <c r="C513" s="89" t="s">
        <v>29</v>
      </c>
      <c r="D513" s="554">
        <v>0</v>
      </c>
      <c r="E513" s="555">
        <v>0</v>
      </c>
      <c r="F513" s="556">
        <v>0</v>
      </c>
      <c r="G513" s="132">
        <f t="shared" si="52"/>
        <v>0</v>
      </c>
      <c r="H513" s="133">
        <f t="shared" si="53"/>
        <v>0</v>
      </c>
      <c r="I513" s="734"/>
      <c r="J513" s="735"/>
      <c r="K513" s="735"/>
      <c r="L513" s="736"/>
    </row>
    <row r="514" spans="1:12" x14ac:dyDescent="0.2">
      <c r="A514" s="769"/>
      <c r="B514" s="88">
        <v>53205070100000</v>
      </c>
      <c r="C514" s="89" t="s">
        <v>30</v>
      </c>
      <c r="D514" s="554">
        <v>0</v>
      </c>
      <c r="E514" s="555">
        <v>0</v>
      </c>
      <c r="F514" s="556">
        <v>0</v>
      </c>
      <c r="G514" s="132">
        <f t="shared" si="52"/>
        <v>0</v>
      </c>
      <c r="H514" s="133">
        <f t="shared" si="53"/>
        <v>0</v>
      </c>
      <c r="I514" s="734"/>
      <c r="J514" s="735"/>
      <c r="K514" s="735"/>
      <c r="L514" s="736"/>
    </row>
    <row r="515" spans="1:12" x14ac:dyDescent="0.2">
      <c r="A515" s="769"/>
      <c r="B515" s="88">
        <v>53208010100000</v>
      </c>
      <c r="C515" s="89" t="s">
        <v>31</v>
      </c>
      <c r="D515" s="554">
        <v>0</v>
      </c>
      <c r="E515" s="555">
        <v>0</v>
      </c>
      <c r="F515" s="556">
        <v>0</v>
      </c>
      <c r="G515" s="132">
        <f t="shared" si="52"/>
        <v>0</v>
      </c>
      <c r="H515" s="133">
        <f t="shared" si="53"/>
        <v>0</v>
      </c>
      <c r="I515" s="734"/>
      <c r="J515" s="735"/>
      <c r="K515" s="735"/>
      <c r="L515" s="736"/>
    </row>
    <row r="516" spans="1:12" x14ac:dyDescent="0.2">
      <c r="A516" s="769"/>
      <c r="B516" s="88">
        <v>53208070100001</v>
      </c>
      <c r="C516" s="89" t="s">
        <v>32</v>
      </c>
      <c r="D516" s="554">
        <v>0</v>
      </c>
      <c r="E516" s="555">
        <v>0</v>
      </c>
      <c r="F516" s="556">
        <v>0</v>
      </c>
      <c r="G516" s="132">
        <f t="shared" si="52"/>
        <v>0</v>
      </c>
      <c r="H516" s="133">
        <f t="shared" si="53"/>
        <v>0</v>
      </c>
      <c r="I516" s="734"/>
      <c r="J516" s="735"/>
      <c r="K516" s="735"/>
      <c r="L516" s="736"/>
    </row>
    <row r="517" spans="1:12" x14ac:dyDescent="0.2">
      <c r="A517" s="769"/>
      <c r="B517" s="88">
        <v>53208100100001</v>
      </c>
      <c r="C517" s="89" t="s">
        <v>187</v>
      </c>
      <c r="D517" s="554">
        <v>0</v>
      </c>
      <c r="E517" s="555">
        <v>0</v>
      </c>
      <c r="F517" s="556">
        <v>0</v>
      </c>
      <c r="G517" s="132">
        <f t="shared" si="52"/>
        <v>0</v>
      </c>
      <c r="H517" s="133">
        <f t="shared" si="53"/>
        <v>0</v>
      </c>
      <c r="I517" s="734"/>
      <c r="J517" s="735"/>
      <c r="K517" s="735"/>
      <c r="L517" s="736"/>
    </row>
    <row r="518" spans="1:12" x14ac:dyDescent="0.2">
      <c r="A518" s="769"/>
      <c r="B518" s="88">
        <v>53211030000000</v>
      </c>
      <c r="C518" s="89" t="s">
        <v>33</v>
      </c>
      <c r="D518" s="554">
        <v>0</v>
      </c>
      <c r="E518" s="555">
        <v>0</v>
      </c>
      <c r="F518" s="556">
        <v>0</v>
      </c>
      <c r="G518" s="132">
        <f t="shared" si="52"/>
        <v>0</v>
      </c>
      <c r="H518" s="133">
        <f t="shared" si="53"/>
        <v>0</v>
      </c>
      <c r="I518" s="734"/>
      <c r="J518" s="735"/>
      <c r="K518" s="735"/>
      <c r="L518" s="736"/>
    </row>
    <row r="519" spans="1:12" x14ac:dyDescent="0.2">
      <c r="A519" s="769"/>
      <c r="B519" s="88">
        <v>53212020100000</v>
      </c>
      <c r="C519" s="89" t="s">
        <v>122</v>
      </c>
      <c r="D519" s="554">
        <v>0</v>
      </c>
      <c r="E519" s="555">
        <v>0</v>
      </c>
      <c r="F519" s="556">
        <v>0</v>
      </c>
      <c r="G519" s="132">
        <f t="shared" si="52"/>
        <v>0</v>
      </c>
      <c r="H519" s="133">
        <f t="shared" si="53"/>
        <v>0</v>
      </c>
      <c r="I519" s="734"/>
      <c r="J519" s="735"/>
      <c r="K519" s="735"/>
      <c r="L519" s="736"/>
    </row>
    <row r="520" spans="1:12" ht="13.5" thickBot="1" x14ac:dyDescent="0.25">
      <c r="A520" s="769"/>
      <c r="B520" s="88">
        <v>53214020000000</v>
      </c>
      <c r="C520" s="89" t="s">
        <v>34</v>
      </c>
      <c r="D520" s="561">
        <v>0</v>
      </c>
      <c r="E520" s="558">
        <v>0</v>
      </c>
      <c r="F520" s="559">
        <v>0</v>
      </c>
      <c r="G520" s="132">
        <f t="shared" si="52"/>
        <v>0</v>
      </c>
      <c r="H520" s="133">
        <f t="shared" si="53"/>
        <v>0</v>
      </c>
      <c r="I520" s="734"/>
      <c r="J520" s="735"/>
      <c r="K520" s="735"/>
      <c r="L520" s="736"/>
    </row>
    <row r="521" spans="1:12" ht="15.75" customHeight="1" x14ac:dyDescent="0.2">
      <c r="A521" s="769"/>
      <c r="B521" s="86"/>
      <c r="C521" s="56" t="s">
        <v>35</v>
      </c>
      <c r="D521" s="93">
        <f>SUM(D522,D527,D530,D541,D551,D559)</f>
        <v>0</v>
      </c>
      <c r="E521" s="94"/>
      <c r="F521" s="94"/>
      <c r="G521" s="57">
        <f>SUM(G522,G527,G530,G541,G551,G559)</f>
        <v>0</v>
      </c>
      <c r="H521" s="57">
        <f>SUM(H522,H527,H530,H541,H551,H559)</f>
        <v>0</v>
      </c>
      <c r="I521" s="734"/>
      <c r="J521" s="735"/>
      <c r="K521" s="735"/>
      <c r="L521" s="736"/>
    </row>
    <row r="522" spans="1:12" ht="13.5" thickBot="1" x14ac:dyDescent="0.25">
      <c r="A522" s="769"/>
      <c r="B522" s="87"/>
      <c r="C522" s="60" t="s">
        <v>36</v>
      </c>
      <c r="D522" s="61">
        <f>SUM(D523:D526)</f>
        <v>0</v>
      </c>
      <c r="E522" s="55"/>
      <c r="F522" s="55"/>
      <c r="G522" s="62">
        <f>SUM(G523:G526)</f>
        <v>0</v>
      </c>
      <c r="H522" s="62">
        <f>SUM(H523:H526)</f>
        <v>0</v>
      </c>
      <c r="I522" s="734"/>
      <c r="J522" s="735"/>
      <c r="K522" s="735"/>
      <c r="L522" s="736"/>
    </row>
    <row r="523" spans="1:12" x14ac:dyDescent="0.2">
      <c r="A523" s="769"/>
      <c r="B523" s="88">
        <v>53202020100000</v>
      </c>
      <c r="C523" s="89" t="s">
        <v>45</v>
      </c>
      <c r="D523" s="560">
        <v>0</v>
      </c>
      <c r="E523" s="552">
        <v>0</v>
      </c>
      <c r="F523" s="553">
        <v>0</v>
      </c>
      <c r="G523" s="132">
        <f>E523*F523</f>
        <v>0</v>
      </c>
      <c r="H523" s="133">
        <f>D523+G523</f>
        <v>0</v>
      </c>
      <c r="I523" s="734"/>
      <c r="J523" s="735"/>
      <c r="K523" s="735"/>
      <c r="L523" s="736"/>
    </row>
    <row r="524" spans="1:12" x14ac:dyDescent="0.2">
      <c r="A524" s="769"/>
      <c r="B524" s="88">
        <v>53202030000000</v>
      </c>
      <c r="C524" s="89" t="s">
        <v>46</v>
      </c>
      <c r="D524" s="554">
        <v>0</v>
      </c>
      <c r="E524" s="555">
        <v>0</v>
      </c>
      <c r="F524" s="556">
        <v>0</v>
      </c>
      <c r="G524" s="132">
        <f>E524*F524</f>
        <v>0</v>
      </c>
      <c r="H524" s="133">
        <f>D524+G524</f>
        <v>0</v>
      </c>
      <c r="I524" s="734"/>
      <c r="J524" s="735"/>
      <c r="K524" s="735"/>
      <c r="L524" s="736"/>
    </row>
    <row r="525" spans="1:12" x14ac:dyDescent="0.2">
      <c r="A525" s="769"/>
      <c r="B525" s="88">
        <v>53211020000000</v>
      </c>
      <c r="C525" s="89" t="s">
        <v>47</v>
      </c>
      <c r="D525" s="554">
        <v>0</v>
      </c>
      <c r="E525" s="555">
        <v>0</v>
      </c>
      <c r="F525" s="556">
        <v>0</v>
      </c>
      <c r="G525" s="132">
        <f>E525*F525</f>
        <v>0</v>
      </c>
      <c r="H525" s="133">
        <f>D525+G525</f>
        <v>0</v>
      </c>
      <c r="I525" s="734"/>
      <c r="J525" s="735"/>
      <c r="K525" s="735"/>
      <c r="L525" s="736"/>
    </row>
    <row r="526" spans="1:12" ht="13.5" thickBot="1" x14ac:dyDescent="0.25">
      <c r="A526" s="769"/>
      <c r="B526" s="88">
        <v>53101004030000</v>
      </c>
      <c r="C526" s="89" t="s">
        <v>44</v>
      </c>
      <c r="D526" s="561">
        <v>0</v>
      </c>
      <c r="E526" s="558">
        <v>0</v>
      </c>
      <c r="F526" s="559">
        <v>0</v>
      </c>
      <c r="G526" s="132">
        <f>E526*F526</f>
        <v>0</v>
      </c>
      <c r="H526" s="133">
        <f>D526+G526</f>
        <v>0</v>
      </c>
      <c r="I526" s="734"/>
      <c r="J526" s="735"/>
      <c r="K526" s="735"/>
      <c r="L526" s="736"/>
    </row>
    <row r="527" spans="1:12" ht="13.5" thickBot="1" x14ac:dyDescent="0.25">
      <c r="A527" s="769"/>
      <c r="B527" s="87"/>
      <c r="C527" s="60" t="s">
        <v>48</v>
      </c>
      <c r="D527" s="90">
        <f>SUM(D528:D529)</f>
        <v>0</v>
      </c>
      <c r="E527" s="92"/>
      <c r="F527" s="92"/>
      <c r="G527" s="62">
        <f>SUM(G528:G529)</f>
        <v>0</v>
      </c>
      <c r="H527" s="62">
        <f>SUM(H528:H529)</f>
        <v>0</v>
      </c>
      <c r="I527" s="734"/>
      <c r="J527" s="735"/>
      <c r="K527" s="735"/>
      <c r="L527" s="736"/>
    </row>
    <row r="528" spans="1:12" x14ac:dyDescent="0.2">
      <c r="A528" s="769"/>
      <c r="B528" s="88">
        <v>53205080000000</v>
      </c>
      <c r="C528" s="89" t="s">
        <v>49</v>
      </c>
      <c r="D528" s="560">
        <v>0</v>
      </c>
      <c r="E528" s="552">
        <v>0</v>
      </c>
      <c r="F528" s="553">
        <v>0</v>
      </c>
      <c r="G528" s="132">
        <f>E528*F528</f>
        <v>0</v>
      </c>
      <c r="H528" s="133">
        <f>D528+G528</f>
        <v>0</v>
      </c>
      <c r="I528" s="734"/>
      <c r="J528" s="735"/>
      <c r="K528" s="735"/>
      <c r="L528" s="736"/>
    </row>
    <row r="529" spans="1:12" ht="13.5" thickBot="1" x14ac:dyDescent="0.25">
      <c r="A529" s="769"/>
      <c r="B529" s="88">
        <v>53205990000000</v>
      </c>
      <c r="C529" s="89" t="s">
        <v>50</v>
      </c>
      <c r="D529" s="561">
        <v>0</v>
      </c>
      <c r="E529" s="558">
        <v>0</v>
      </c>
      <c r="F529" s="559">
        <v>0</v>
      </c>
      <c r="G529" s="132">
        <f>E529*F529</f>
        <v>0</v>
      </c>
      <c r="H529" s="133">
        <f>D529+G529</f>
        <v>0</v>
      </c>
      <c r="I529" s="734"/>
      <c r="J529" s="735"/>
      <c r="K529" s="735"/>
      <c r="L529" s="736"/>
    </row>
    <row r="530" spans="1:12" ht="13.5" thickBot="1" x14ac:dyDescent="0.25">
      <c r="A530" s="769"/>
      <c r="B530" s="87"/>
      <c r="C530" s="60" t="s">
        <v>51</v>
      </c>
      <c r="D530" s="90">
        <f>SUM(D531:D540)</f>
        <v>0</v>
      </c>
      <c r="E530" s="92"/>
      <c r="F530" s="92"/>
      <c r="G530" s="61">
        <f>SUM(G531:G540)</f>
        <v>0</v>
      </c>
      <c r="H530" s="61">
        <f>SUM(H531:H540)</f>
        <v>0</v>
      </c>
      <c r="I530" s="734"/>
      <c r="J530" s="735"/>
      <c r="K530" s="735"/>
      <c r="L530" s="736"/>
    </row>
    <row r="531" spans="1:12" x14ac:dyDescent="0.2">
      <c r="A531" s="769"/>
      <c r="B531" s="88">
        <v>53203010200000</v>
      </c>
      <c r="C531" s="89" t="s">
        <v>52</v>
      </c>
      <c r="D531" s="560">
        <v>0</v>
      </c>
      <c r="E531" s="562">
        <v>0</v>
      </c>
      <c r="F531" s="553">
        <v>0</v>
      </c>
      <c r="G531" s="132">
        <f t="shared" ref="G531:G540" si="54">E531*F531</f>
        <v>0</v>
      </c>
      <c r="H531" s="133">
        <f t="shared" ref="H531:H540" si="55">D531+G531</f>
        <v>0</v>
      </c>
      <c r="I531" s="734"/>
      <c r="J531" s="735"/>
      <c r="K531" s="735"/>
      <c r="L531" s="736"/>
    </row>
    <row r="532" spans="1:12" x14ac:dyDescent="0.2">
      <c r="A532" s="769"/>
      <c r="B532" s="88">
        <v>53204010000000</v>
      </c>
      <c r="C532" s="89" t="s">
        <v>53</v>
      </c>
      <c r="D532" s="554">
        <v>0</v>
      </c>
      <c r="E532" s="563">
        <v>0</v>
      </c>
      <c r="F532" s="556">
        <v>0</v>
      </c>
      <c r="G532" s="132">
        <f t="shared" si="54"/>
        <v>0</v>
      </c>
      <c r="H532" s="133">
        <f t="shared" si="55"/>
        <v>0</v>
      </c>
      <c r="I532" s="734"/>
      <c r="J532" s="735"/>
      <c r="K532" s="735"/>
      <c r="L532" s="736"/>
    </row>
    <row r="533" spans="1:12" x14ac:dyDescent="0.2">
      <c r="A533" s="769"/>
      <c r="B533" s="88">
        <v>53204040200000</v>
      </c>
      <c r="C533" s="89" t="s">
        <v>54</v>
      </c>
      <c r="D533" s="554">
        <v>0</v>
      </c>
      <c r="E533" s="563">
        <v>0</v>
      </c>
      <c r="F533" s="556">
        <v>0</v>
      </c>
      <c r="G533" s="132">
        <f t="shared" si="54"/>
        <v>0</v>
      </c>
      <c r="H533" s="133">
        <f t="shared" si="55"/>
        <v>0</v>
      </c>
      <c r="I533" s="734"/>
      <c r="J533" s="735"/>
      <c r="K533" s="735"/>
      <c r="L533" s="736"/>
    </row>
    <row r="534" spans="1:12" x14ac:dyDescent="0.2">
      <c r="A534" s="769"/>
      <c r="B534" s="88">
        <v>53204060000000</v>
      </c>
      <c r="C534" s="89" t="s">
        <v>55</v>
      </c>
      <c r="D534" s="554">
        <v>0</v>
      </c>
      <c r="E534" s="563">
        <v>0</v>
      </c>
      <c r="F534" s="556">
        <v>0</v>
      </c>
      <c r="G534" s="132">
        <f t="shared" si="54"/>
        <v>0</v>
      </c>
      <c r="H534" s="133">
        <f t="shared" si="55"/>
        <v>0</v>
      </c>
      <c r="I534" s="734"/>
      <c r="J534" s="735"/>
      <c r="K534" s="735"/>
      <c r="L534" s="736"/>
    </row>
    <row r="535" spans="1:12" x14ac:dyDescent="0.2">
      <c r="A535" s="769"/>
      <c r="B535" s="88">
        <v>53204070000000</v>
      </c>
      <c r="C535" s="89" t="s">
        <v>56</v>
      </c>
      <c r="D535" s="554">
        <v>0</v>
      </c>
      <c r="E535" s="563">
        <v>0</v>
      </c>
      <c r="F535" s="556">
        <v>0</v>
      </c>
      <c r="G535" s="132">
        <f t="shared" si="54"/>
        <v>0</v>
      </c>
      <c r="H535" s="133">
        <f t="shared" si="55"/>
        <v>0</v>
      </c>
      <c r="I535" s="734"/>
      <c r="J535" s="735"/>
      <c r="K535" s="735"/>
      <c r="L535" s="736"/>
    </row>
    <row r="536" spans="1:12" x14ac:dyDescent="0.2">
      <c r="A536" s="769"/>
      <c r="B536" s="88">
        <v>53204080000000</v>
      </c>
      <c r="C536" s="89" t="s">
        <v>57</v>
      </c>
      <c r="D536" s="554">
        <v>0</v>
      </c>
      <c r="E536" s="563">
        <v>0</v>
      </c>
      <c r="F536" s="556">
        <v>0</v>
      </c>
      <c r="G536" s="132">
        <f t="shared" si="54"/>
        <v>0</v>
      </c>
      <c r="H536" s="133">
        <f t="shared" si="55"/>
        <v>0</v>
      </c>
      <c r="I536" s="734"/>
      <c r="J536" s="735"/>
      <c r="K536" s="735"/>
      <c r="L536" s="736"/>
    </row>
    <row r="537" spans="1:12" x14ac:dyDescent="0.2">
      <c r="A537" s="769"/>
      <c r="B537" s="88">
        <v>53214010000000</v>
      </c>
      <c r="C537" s="89" t="s">
        <v>58</v>
      </c>
      <c r="D537" s="554">
        <v>0</v>
      </c>
      <c r="E537" s="563">
        <v>0</v>
      </c>
      <c r="F537" s="556">
        <v>0</v>
      </c>
      <c r="G537" s="132">
        <f t="shared" si="54"/>
        <v>0</v>
      </c>
      <c r="H537" s="133">
        <f t="shared" si="55"/>
        <v>0</v>
      </c>
      <c r="I537" s="734"/>
      <c r="J537" s="735"/>
      <c r="K537" s="735"/>
      <c r="L537" s="736"/>
    </row>
    <row r="538" spans="1:12" x14ac:dyDescent="0.2">
      <c r="A538" s="769"/>
      <c r="B538" s="88">
        <v>53214040000000</v>
      </c>
      <c r="C538" s="89" t="s">
        <v>188</v>
      </c>
      <c r="D538" s="554">
        <v>0</v>
      </c>
      <c r="E538" s="563">
        <v>0</v>
      </c>
      <c r="F538" s="556">
        <v>0</v>
      </c>
      <c r="G538" s="132">
        <f t="shared" si="54"/>
        <v>0</v>
      </c>
      <c r="H538" s="133">
        <f t="shared" si="55"/>
        <v>0</v>
      </c>
      <c r="I538" s="734"/>
      <c r="J538" s="735"/>
      <c r="K538" s="735"/>
      <c r="L538" s="736"/>
    </row>
    <row r="539" spans="1:12" x14ac:dyDescent="0.2">
      <c r="A539" s="769"/>
      <c r="B539" s="88">
        <v>55201010100004</v>
      </c>
      <c r="C539" s="89" t="s">
        <v>59</v>
      </c>
      <c r="D539" s="554">
        <v>0</v>
      </c>
      <c r="E539" s="563">
        <v>0</v>
      </c>
      <c r="F539" s="556">
        <v>0</v>
      </c>
      <c r="G539" s="132">
        <f t="shared" si="54"/>
        <v>0</v>
      </c>
      <c r="H539" s="133">
        <f t="shared" si="55"/>
        <v>0</v>
      </c>
      <c r="I539" s="734"/>
      <c r="J539" s="735"/>
      <c r="K539" s="735"/>
      <c r="L539" s="736"/>
    </row>
    <row r="540" spans="1:12" ht="13.5" thickBot="1" x14ac:dyDescent="0.25">
      <c r="A540" s="769"/>
      <c r="B540" s="88">
        <v>55201010100005</v>
      </c>
      <c r="C540" s="89" t="s">
        <v>60</v>
      </c>
      <c r="D540" s="561">
        <v>0</v>
      </c>
      <c r="E540" s="564">
        <v>0</v>
      </c>
      <c r="F540" s="559">
        <v>0</v>
      </c>
      <c r="G540" s="132">
        <f t="shared" si="54"/>
        <v>0</v>
      </c>
      <c r="H540" s="133">
        <f t="shared" si="55"/>
        <v>0</v>
      </c>
      <c r="I540" s="734"/>
      <c r="J540" s="735"/>
      <c r="K540" s="735"/>
      <c r="L540" s="736"/>
    </row>
    <row r="541" spans="1:12" ht="13.5" thickBot="1" x14ac:dyDescent="0.25">
      <c r="A541" s="769"/>
      <c r="B541" s="87"/>
      <c r="C541" s="60" t="s">
        <v>61</v>
      </c>
      <c r="D541" s="90">
        <f>SUM(D542:D550)</f>
        <v>0</v>
      </c>
      <c r="E541" s="92"/>
      <c r="F541" s="92"/>
      <c r="G541" s="61">
        <f>SUM(G542:G550)</f>
        <v>0</v>
      </c>
      <c r="H541" s="61">
        <f>SUM(H542:H550)</f>
        <v>0</v>
      </c>
      <c r="I541" s="734"/>
      <c r="J541" s="735"/>
      <c r="K541" s="735"/>
      <c r="L541" s="736"/>
    </row>
    <row r="542" spans="1:12" x14ac:dyDescent="0.2">
      <c r="A542" s="769"/>
      <c r="B542" s="88">
        <v>53207010000000</v>
      </c>
      <c r="C542" s="89" t="s">
        <v>62</v>
      </c>
      <c r="D542" s="560">
        <v>0</v>
      </c>
      <c r="E542" s="562">
        <v>0</v>
      </c>
      <c r="F542" s="553">
        <v>0</v>
      </c>
      <c r="G542" s="132">
        <f t="shared" ref="G542:G550" si="56">E542*F542</f>
        <v>0</v>
      </c>
      <c r="H542" s="133">
        <f t="shared" ref="H542:H550" si="57">D542+G542</f>
        <v>0</v>
      </c>
      <c r="I542" s="734"/>
      <c r="J542" s="735"/>
      <c r="K542" s="735"/>
      <c r="L542" s="736"/>
    </row>
    <row r="543" spans="1:12" x14ac:dyDescent="0.2">
      <c r="A543" s="769"/>
      <c r="B543" s="88">
        <v>53207020000000</v>
      </c>
      <c r="C543" s="89" t="s">
        <v>63</v>
      </c>
      <c r="D543" s="554">
        <v>0</v>
      </c>
      <c r="E543" s="563">
        <v>0</v>
      </c>
      <c r="F543" s="556">
        <v>0</v>
      </c>
      <c r="G543" s="132">
        <f t="shared" si="56"/>
        <v>0</v>
      </c>
      <c r="H543" s="133">
        <f t="shared" si="57"/>
        <v>0</v>
      </c>
      <c r="I543" s="734"/>
      <c r="J543" s="735"/>
      <c r="K543" s="735"/>
      <c r="L543" s="736"/>
    </row>
    <row r="544" spans="1:12" x14ac:dyDescent="0.2">
      <c r="A544" s="769"/>
      <c r="B544" s="88">
        <v>53208020000000</v>
      </c>
      <c r="C544" s="89" t="s">
        <v>64</v>
      </c>
      <c r="D544" s="554">
        <v>0</v>
      </c>
      <c r="E544" s="563">
        <v>0</v>
      </c>
      <c r="F544" s="556">
        <v>0</v>
      </c>
      <c r="G544" s="132">
        <f t="shared" si="56"/>
        <v>0</v>
      </c>
      <c r="H544" s="133">
        <f t="shared" si="57"/>
        <v>0</v>
      </c>
      <c r="I544" s="734"/>
      <c r="J544" s="735"/>
      <c r="K544" s="735"/>
      <c r="L544" s="736"/>
    </row>
    <row r="545" spans="1:12" x14ac:dyDescent="0.2">
      <c r="A545" s="769"/>
      <c r="B545" s="88">
        <v>53208990000000</v>
      </c>
      <c r="C545" s="89" t="s">
        <v>65</v>
      </c>
      <c r="D545" s="554">
        <v>0</v>
      </c>
      <c r="E545" s="563">
        <v>0</v>
      </c>
      <c r="F545" s="556">
        <v>0</v>
      </c>
      <c r="G545" s="132">
        <f t="shared" si="56"/>
        <v>0</v>
      </c>
      <c r="H545" s="133">
        <f t="shared" si="57"/>
        <v>0</v>
      </c>
      <c r="I545" s="734"/>
      <c r="J545" s="735"/>
      <c r="K545" s="735"/>
      <c r="L545" s="736"/>
    </row>
    <row r="546" spans="1:12" x14ac:dyDescent="0.2">
      <c r="A546" s="769"/>
      <c r="B546" s="88">
        <v>53209010000000</v>
      </c>
      <c r="C546" s="89" t="s">
        <v>66</v>
      </c>
      <c r="D546" s="554">
        <v>0</v>
      </c>
      <c r="E546" s="563">
        <v>0</v>
      </c>
      <c r="F546" s="556">
        <v>0</v>
      </c>
      <c r="G546" s="132">
        <f t="shared" si="56"/>
        <v>0</v>
      </c>
      <c r="H546" s="133">
        <f t="shared" si="57"/>
        <v>0</v>
      </c>
      <c r="I546" s="734"/>
      <c r="J546" s="735"/>
      <c r="K546" s="735"/>
      <c r="L546" s="736"/>
    </row>
    <row r="547" spans="1:12" x14ac:dyDescent="0.2">
      <c r="A547" s="769"/>
      <c r="B547" s="88">
        <v>53209040000000</v>
      </c>
      <c r="C547" s="89" t="s">
        <v>67</v>
      </c>
      <c r="D547" s="554">
        <v>0</v>
      </c>
      <c r="E547" s="563">
        <v>0</v>
      </c>
      <c r="F547" s="556">
        <v>0</v>
      </c>
      <c r="G547" s="132">
        <f t="shared" si="56"/>
        <v>0</v>
      </c>
      <c r="H547" s="133">
        <f t="shared" si="57"/>
        <v>0</v>
      </c>
      <c r="I547" s="734"/>
      <c r="J547" s="735"/>
      <c r="K547" s="735"/>
      <c r="L547" s="736"/>
    </row>
    <row r="548" spans="1:12" x14ac:dyDescent="0.2">
      <c r="A548" s="769"/>
      <c r="B548" s="88">
        <v>53209050000000</v>
      </c>
      <c r="C548" s="89" t="s">
        <v>68</v>
      </c>
      <c r="D548" s="554">
        <v>0</v>
      </c>
      <c r="E548" s="563">
        <v>0</v>
      </c>
      <c r="F548" s="556">
        <v>0</v>
      </c>
      <c r="G548" s="132">
        <f t="shared" si="56"/>
        <v>0</v>
      </c>
      <c r="H548" s="133">
        <f t="shared" si="57"/>
        <v>0</v>
      </c>
      <c r="I548" s="734"/>
      <c r="J548" s="735"/>
      <c r="K548" s="735"/>
      <c r="L548" s="736"/>
    </row>
    <row r="549" spans="1:12" x14ac:dyDescent="0.2">
      <c r="A549" s="769"/>
      <c r="B549" s="88">
        <v>53209990000000</v>
      </c>
      <c r="C549" s="89" t="s">
        <v>69</v>
      </c>
      <c r="D549" s="554">
        <v>0</v>
      </c>
      <c r="E549" s="563">
        <v>0</v>
      </c>
      <c r="F549" s="556">
        <v>0</v>
      </c>
      <c r="G549" s="132">
        <f t="shared" si="56"/>
        <v>0</v>
      </c>
      <c r="H549" s="133">
        <f t="shared" si="57"/>
        <v>0</v>
      </c>
      <c r="I549" s="734"/>
      <c r="J549" s="735"/>
      <c r="K549" s="735"/>
      <c r="L549" s="736"/>
    </row>
    <row r="550" spans="1:12" ht="13.5" thickBot="1" x14ac:dyDescent="0.25">
      <c r="A550" s="769"/>
      <c r="B550" s="88">
        <v>53210020100000</v>
      </c>
      <c r="C550" s="89" t="s">
        <v>70</v>
      </c>
      <c r="D550" s="561">
        <v>0</v>
      </c>
      <c r="E550" s="564">
        <v>0</v>
      </c>
      <c r="F550" s="559">
        <v>0</v>
      </c>
      <c r="G550" s="132">
        <f t="shared" si="56"/>
        <v>0</v>
      </c>
      <c r="H550" s="133">
        <f t="shared" si="57"/>
        <v>0</v>
      </c>
      <c r="I550" s="734"/>
      <c r="J550" s="735"/>
      <c r="K550" s="735"/>
      <c r="L550" s="736"/>
    </row>
    <row r="551" spans="1:12" ht="13.5" thickBot="1" x14ac:dyDescent="0.25">
      <c r="A551" s="769"/>
      <c r="B551" s="87"/>
      <c r="C551" s="60" t="s">
        <v>71</v>
      </c>
      <c r="D551" s="90">
        <f>SUM(D552:D558)</f>
        <v>0</v>
      </c>
      <c r="E551" s="92"/>
      <c r="F551" s="92"/>
      <c r="G551" s="61">
        <f>SUM(G552:G558)</f>
        <v>0</v>
      </c>
      <c r="H551" s="61">
        <f>SUM(H552:H558)</f>
        <v>0</v>
      </c>
      <c r="I551" s="734"/>
      <c r="J551" s="735"/>
      <c r="K551" s="735"/>
      <c r="L551" s="736"/>
    </row>
    <row r="552" spans="1:12" x14ac:dyDescent="0.2">
      <c r="A552" s="769"/>
      <c r="B552" s="88">
        <v>53206030000000</v>
      </c>
      <c r="C552" s="89" t="s">
        <v>123</v>
      </c>
      <c r="D552" s="560">
        <v>0</v>
      </c>
      <c r="E552" s="562">
        <v>0</v>
      </c>
      <c r="F552" s="553">
        <v>0</v>
      </c>
      <c r="G552" s="132">
        <f t="shared" ref="G552:G558" si="58">E552*F552</f>
        <v>0</v>
      </c>
      <c r="H552" s="133">
        <f t="shared" ref="H552:H558" si="59">D552+G552</f>
        <v>0</v>
      </c>
      <c r="I552" s="734"/>
      <c r="J552" s="735"/>
      <c r="K552" s="735"/>
      <c r="L552" s="736"/>
    </row>
    <row r="553" spans="1:12" x14ac:dyDescent="0.2">
      <c r="A553" s="769"/>
      <c r="B553" s="88">
        <v>53206040000000</v>
      </c>
      <c r="C553" s="89" t="s">
        <v>124</v>
      </c>
      <c r="D553" s="554">
        <v>0</v>
      </c>
      <c r="E553" s="563">
        <v>0</v>
      </c>
      <c r="F553" s="556">
        <v>0</v>
      </c>
      <c r="G553" s="132">
        <f t="shared" si="58"/>
        <v>0</v>
      </c>
      <c r="H553" s="133">
        <f t="shared" si="59"/>
        <v>0</v>
      </c>
      <c r="I553" s="734"/>
      <c r="J553" s="735"/>
      <c r="K553" s="735"/>
      <c r="L553" s="736"/>
    </row>
    <row r="554" spans="1:12" x14ac:dyDescent="0.2">
      <c r="A554" s="769"/>
      <c r="B554" s="88">
        <v>53206060000000</v>
      </c>
      <c r="C554" s="89" t="s">
        <v>125</v>
      </c>
      <c r="D554" s="554">
        <v>0</v>
      </c>
      <c r="E554" s="563">
        <v>0</v>
      </c>
      <c r="F554" s="556">
        <v>0</v>
      </c>
      <c r="G554" s="132">
        <f t="shared" si="58"/>
        <v>0</v>
      </c>
      <c r="H554" s="133">
        <f t="shared" si="59"/>
        <v>0</v>
      </c>
      <c r="I554" s="734"/>
      <c r="J554" s="735"/>
      <c r="K554" s="735"/>
      <c r="L554" s="736"/>
    </row>
    <row r="555" spans="1:12" x14ac:dyDescent="0.2">
      <c r="A555" s="769"/>
      <c r="B555" s="88">
        <v>53206070000000</v>
      </c>
      <c r="C555" s="89" t="s">
        <v>126</v>
      </c>
      <c r="D555" s="554">
        <v>0</v>
      </c>
      <c r="E555" s="563">
        <v>0</v>
      </c>
      <c r="F555" s="556">
        <v>0</v>
      </c>
      <c r="G555" s="132">
        <f t="shared" si="58"/>
        <v>0</v>
      </c>
      <c r="H555" s="133">
        <f t="shared" si="59"/>
        <v>0</v>
      </c>
      <c r="I555" s="734"/>
      <c r="J555" s="735"/>
      <c r="K555" s="735"/>
      <c r="L555" s="736"/>
    </row>
    <row r="556" spans="1:12" x14ac:dyDescent="0.2">
      <c r="A556" s="769"/>
      <c r="B556" s="88">
        <v>53206990000000</v>
      </c>
      <c r="C556" s="89" t="s">
        <v>127</v>
      </c>
      <c r="D556" s="554">
        <v>0</v>
      </c>
      <c r="E556" s="563">
        <v>0</v>
      </c>
      <c r="F556" s="556">
        <v>0</v>
      </c>
      <c r="G556" s="132">
        <f t="shared" si="58"/>
        <v>0</v>
      </c>
      <c r="H556" s="133">
        <f t="shared" si="59"/>
        <v>0</v>
      </c>
      <c r="I556" s="734"/>
      <c r="J556" s="735"/>
      <c r="K556" s="735"/>
      <c r="L556" s="736"/>
    </row>
    <row r="557" spans="1:12" x14ac:dyDescent="0.2">
      <c r="A557" s="769"/>
      <c r="B557" s="88">
        <v>53208030000000</v>
      </c>
      <c r="C557" s="89" t="s">
        <v>128</v>
      </c>
      <c r="D557" s="554">
        <v>0</v>
      </c>
      <c r="E557" s="563">
        <v>0</v>
      </c>
      <c r="F557" s="556">
        <v>0</v>
      </c>
      <c r="G557" s="132">
        <f t="shared" si="58"/>
        <v>0</v>
      </c>
      <c r="H557" s="133">
        <f t="shared" si="59"/>
        <v>0</v>
      </c>
      <c r="I557" s="734"/>
      <c r="J557" s="735"/>
      <c r="K557" s="735"/>
      <c r="L557" s="736"/>
    </row>
    <row r="558" spans="1:12" ht="13.5" thickBot="1" x14ac:dyDescent="0.25">
      <c r="A558" s="769"/>
      <c r="B558" s="88">
        <v>53212060000000</v>
      </c>
      <c r="C558" s="89" t="s">
        <v>121</v>
      </c>
      <c r="D558" s="561">
        <v>0</v>
      </c>
      <c r="E558" s="564">
        <v>0</v>
      </c>
      <c r="F558" s="559">
        <v>0</v>
      </c>
      <c r="G558" s="132">
        <f t="shared" si="58"/>
        <v>0</v>
      </c>
      <c r="H558" s="133">
        <f t="shared" si="59"/>
        <v>0</v>
      </c>
      <c r="I558" s="734"/>
      <c r="J558" s="735"/>
      <c r="K558" s="735"/>
      <c r="L558" s="736"/>
    </row>
    <row r="559" spans="1:12" ht="13.5" thickBot="1" x14ac:dyDescent="0.25">
      <c r="A559" s="769"/>
      <c r="B559" s="87"/>
      <c r="C559" s="60" t="s">
        <v>72</v>
      </c>
      <c r="D559" s="90">
        <f>SUM(D560:D560)</f>
        <v>0</v>
      </c>
      <c r="E559" s="92"/>
      <c r="F559" s="92"/>
      <c r="G559" s="61">
        <f>SUM(G560:G560)</f>
        <v>0</v>
      </c>
      <c r="H559" s="61">
        <f>SUM(H560:H560)</f>
        <v>0</v>
      </c>
      <c r="I559" s="734"/>
      <c r="J559" s="735"/>
      <c r="K559" s="735"/>
      <c r="L559" s="736"/>
    </row>
    <row r="560" spans="1:12" ht="13.5" thickBot="1" x14ac:dyDescent="0.25">
      <c r="A560" s="769"/>
      <c r="B560" s="136">
        <v>53204999000000</v>
      </c>
      <c r="C560" s="137" t="s">
        <v>120</v>
      </c>
      <c r="D560" s="565">
        <v>0</v>
      </c>
      <c r="E560" s="566">
        <v>0</v>
      </c>
      <c r="F560" s="567">
        <v>0</v>
      </c>
      <c r="G560" s="138">
        <f>E560*F560</f>
        <v>0</v>
      </c>
      <c r="H560" s="139">
        <f>D560+G560</f>
        <v>0</v>
      </c>
      <c r="I560" s="737"/>
      <c r="J560" s="738"/>
      <c r="K560" s="738"/>
      <c r="L560" s="739"/>
    </row>
    <row r="561" spans="1:12" collapsed="1" x14ac:dyDescent="0.2">
      <c r="A561" s="779"/>
      <c r="B561" s="144"/>
      <c r="C561" s="145" t="s">
        <v>129</v>
      </c>
      <c r="D561" s="361">
        <f>SUM(D495,D521)</f>
        <v>0</v>
      </c>
      <c r="E561" s="362"/>
      <c r="F561" s="362"/>
      <c r="G561" s="146">
        <f>SUM(G495,G521)</f>
        <v>0</v>
      </c>
      <c r="H561" s="146">
        <f>SUM(H495,H521)</f>
        <v>0</v>
      </c>
      <c r="I561" s="740"/>
      <c r="J561" s="741"/>
      <c r="K561" s="741"/>
      <c r="L561" s="742"/>
    </row>
    <row r="562" spans="1:12" ht="12.75" customHeight="1" x14ac:dyDescent="0.2">
      <c r="A562" s="756" t="s">
        <v>94</v>
      </c>
      <c r="B562" s="758" t="s">
        <v>86</v>
      </c>
      <c r="C562" s="760" t="s">
        <v>87</v>
      </c>
      <c r="D562" s="762" t="s">
        <v>88</v>
      </c>
      <c r="E562" s="751" t="s">
        <v>89</v>
      </c>
      <c r="F562" s="752"/>
      <c r="G562" s="753"/>
      <c r="H562" s="754" t="s">
        <v>82</v>
      </c>
      <c r="I562" s="744" t="s">
        <v>85</v>
      </c>
      <c r="J562" s="745"/>
      <c r="K562" s="745"/>
      <c r="L562" s="746"/>
    </row>
    <row r="563" spans="1:12" ht="25.5" x14ac:dyDescent="0.2">
      <c r="A563" s="757"/>
      <c r="B563" s="759"/>
      <c r="C563" s="761"/>
      <c r="D563" s="763"/>
      <c r="E563" s="52" t="s">
        <v>73</v>
      </c>
      <c r="F563" s="53" t="s">
        <v>74</v>
      </c>
      <c r="G563" s="54" t="s">
        <v>7</v>
      </c>
      <c r="H563" s="755"/>
      <c r="I563" s="747"/>
      <c r="J563" s="748"/>
      <c r="K563" s="748"/>
      <c r="L563" s="749"/>
    </row>
    <row r="564" spans="1:12" ht="15.75" customHeight="1" x14ac:dyDescent="0.2">
      <c r="A564" s="768" t="str">
        <f>+'A) Reajuste Tarifas y Ocupación'!A54</f>
        <v>(Nombre de S.C. n° 3)</v>
      </c>
      <c r="B564" s="86"/>
      <c r="C564" s="56" t="s">
        <v>12</v>
      </c>
      <c r="D564" s="57">
        <f>SUM(D565,D570)</f>
        <v>0</v>
      </c>
      <c r="E564" s="58"/>
      <c r="F564" s="58"/>
      <c r="G564" s="355">
        <f>SUM(G565,G570)</f>
        <v>0</v>
      </c>
      <c r="H564" s="59">
        <f>SUM(H565,H570)</f>
        <v>0</v>
      </c>
      <c r="I564" s="734"/>
      <c r="J564" s="735"/>
      <c r="K564" s="735"/>
      <c r="L564" s="736"/>
    </row>
    <row r="565" spans="1:12" x14ac:dyDescent="0.2">
      <c r="A565" s="769"/>
      <c r="B565" s="87"/>
      <c r="C565" s="60" t="s">
        <v>13</v>
      </c>
      <c r="D565" s="90">
        <f>SUM(D566:D569)</f>
        <v>0</v>
      </c>
      <c r="E565" s="91"/>
      <c r="F565" s="91"/>
      <c r="G565" s="356">
        <f>SUM(G566:G569)</f>
        <v>0</v>
      </c>
      <c r="H565" s="61">
        <f>SUM(H566:H569)</f>
        <v>0</v>
      </c>
      <c r="I565" s="734"/>
      <c r="J565" s="735"/>
      <c r="K565" s="735"/>
      <c r="L565" s="736"/>
    </row>
    <row r="566" spans="1:12" ht="13.5" thickBot="1" x14ac:dyDescent="0.25">
      <c r="A566" s="769"/>
      <c r="B566" s="88">
        <v>53103040100000</v>
      </c>
      <c r="C566" s="89" t="s">
        <v>119</v>
      </c>
      <c r="D566" s="76">
        <f>+'C) Remuneraciones'!L133</f>
        <v>0</v>
      </c>
      <c r="E566" s="134">
        <v>0</v>
      </c>
      <c r="F566" s="135">
        <v>0</v>
      </c>
      <c r="G566" s="132">
        <f>E566*F566</f>
        <v>0</v>
      </c>
      <c r="H566" s="133">
        <f>D566+G566</f>
        <v>0</v>
      </c>
      <c r="I566" s="734"/>
      <c r="J566" s="735"/>
      <c r="K566" s="735"/>
      <c r="L566" s="736"/>
    </row>
    <row r="567" spans="1:12" x14ac:dyDescent="0.2">
      <c r="A567" s="769"/>
      <c r="B567" s="88">
        <v>53103050000000</v>
      </c>
      <c r="C567" s="89" t="s">
        <v>14</v>
      </c>
      <c r="D567" s="551">
        <v>0</v>
      </c>
      <c r="E567" s="552">
        <v>0</v>
      </c>
      <c r="F567" s="553">
        <v>0</v>
      </c>
      <c r="G567" s="132">
        <f>E567*F567</f>
        <v>0</v>
      </c>
      <c r="H567" s="133">
        <f>D567+G567</f>
        <v>0</v>
      </c>
      <c r="I567" s="734"/>
      <c r="J567" s="735"/>
      <c r="K567" s="735"/>
      <c r="L567" s="736"/>
    </row>
    <row r="568" spans="1:12" x14ac:dyDescent="0.2">
      <c r="A568" s="769"/>
      <c r="B568" s="88">
        <v>53103060000000</v>
      </c>
      <c r="C568" s="89" t="s">
        <v>15</v>
      </c>
      <c r="D568" s="554">
        <v>0</v>
      </c>
      <c r="E568" s="555">
        <v>0</v>
      </c>
      <c r="F568" s="556">
        <v>0</v>
      </c>
      <c r="G568" s="132">
        <f>E568*F568</f>
        <v>0</v>
      </c>
      <c r="H568" s="133">
        <f>D568+G568</f>
        <v>0</v>
      </c>
      <c r="I568" s="734"/>
      <c r="J568" s="735"/>
      <c r="K568" s="735"/>
      <c r="L568" s="736"/>
    </row>
    <row r="569" spans="1:12" ht="13.5" thickBot="1" x14ac:dyDescent="0.25">
      <c r="A569" s="769"/>
      <c r="B569" s="88">
        <v>53103080010000</v>
      </c>
      <c r="C569" s="89" t="s">
        <v>16</v>
      </c>
      <c r="D569" s="557">
        <v>0</v>
      </c>
      <c r="E569" s="558">
        <v>0</v>
      </c>
      <c r="F569" s="559">
        <v>0</v>
      </c>
      <c r="G569" s="132">
        <f>E569*F569</f>
        <v>0</v>
      </c>
      <c r="H569" s="133">
        <f>D569+G569</f>
        <v>0</v>
      </c>
      <c r="I569" s="734"/>
      <c r="J569" s="735"/>
      <c r="K569" s="735"/>
      <c r="L569" s="736"/>
    </row>
    <row r="570" spans="1:12" ht="13.5" thickBot="1" x14ac:dyDescent="0.25">
      <c r="A570" s="769"/>
      <c r="B570" s="87"/>
      <c r="C570" s="60" t="s">
        <v>17</v>
      </c>
      <c r="D570" s="90">
        <f>SUM(D571:D589)</f>
        <v>0</v>
      </c>
      <c r="E570" s="92"/>
      <c r="F570" s="92"/>
      <c r="G570" s="61">
        <f>SUM(G571:G589)</f>
        <v>0</v>
      </c>
      <c r="H570" s="61">
        <f>SUM(H571:H589)</f>
        <v>0</v>
      </c>
      <c r="I570" s="734"/>
      <c r="J570" s="735"/>
      <c r="K570" s="735"/>
      <c r="L570" s="736"/>
    </row>
    <row r="571" spans="1:12" x14ac:dyDescent="0.2">
      <c r="A571" s="769"/>
      <c r="B571" s="88">
        <v>53201010100000</v>
      </c>
      <c r="C571" s="89" t="s">
        <v>18</v>
      </c>
      <c r="D571" s="560">
        <v>0</v>
      </c>
      <c r="E571" s="552">
        <v>0</v>
      </c>
      <c r="F571" s="553">
        <v>0</v>
      </c>
      <c r="G571" s="132">
        <f t="shared" ref="G571:G589" si="60">E571*F571</f>
        <v>0</v>
      </c>
      <c r="H571" s="133">
        <f t="shared" ref="H571:H589" si="61">D571+G571</f>
        <v>0</v>
      </c>
      <c r="I571" s="734"/>
      <c r="J571" s="735"/>
      <c r="K571" s="735"/>
      <c r="L571" s="736"/>
    </row>
    <row r="572" spans="1:12" x14ac:dyDescent="0.2">
      <c r="A572" s="769"/>
      <c r="B572" s="88">
        <v>53202010100000</v>
      </c>
      <c r="C572" s="89" t="s">
        <v>19</v>
      </c>
      <c r="D572" s="554">
        <v>0</v>
      </c>
      <c r="E572" s="555">
        <v>0</v>
      </c>
      <c r="F572" s="556">
        <v>0</v>
      </c>
      <c r="G572" s="132">
        <f t="shared" si="60"/>
        <v>0</v>
      </c>
      <c r="H572" s="133">
        <f t="shared" si="61"/>
        <v>0</v>
      </c>
      <c r="I572" s="734"/>
      <c r="J572" s="735"/>
      <c r="K572" s="735"/>
      <c r="L572" s="736"/>
    </row>
    <row r="573" spans="1:12" x14ac:dyDescent="0.2">
      <c r="A573" s="769"/>
      <c r="B573" s="88">
        <v>53203010100000</v>
      </c>
      <c r="C573" s="89" t="s">
        <v>20</v>
      </c>
      <c r="D573" s="554">
        <v>0</v>
      </c>
      <c r="E573" s="555">
        <v>0</v>
      </c>
      <c r="F573" s="556">
        <v>0</v>
      </c>
      <c r="G573" s="132">
        <f t="shared" si="60"/>
        <v>0</v>
      </c>
      <c r="H573" s="133">
        <f t="shared" si="61"/>
        <v>0</v>
      </c>
      <c r="I573" s="734"/>
      <c r="J573" s="735"/>
      <c r="K573" s="735"/>
      <c r="L573" s="736"/>
    </row>
    <row r="574" spans="1:12" x14ac:dyDescent="0.2">
      <c r="A574" s="769"/>
      <c r="B574" s="88">
        <v>53203030000000</v>
      </c>
      <c r="C574" s="89" t="s">
        <v>21</v>
      </c>
      <c r="D574" s="554">
        <v>0</v>
      </c>
      <c r="E574" s="555">
        <v>0</v>
      </c>
      <c r="F574" s="556">
        <v>0</v>
      </c>
      <c r="G574" s="132">
        <f t="shared" si="60"/>
        <v>0</v>
      </c>
      <c r="H574" s="133">
        <f t="shared" si="61"/>
        <v>0</v>
      </c>
      <c r="I574" s="734"/>
      <c r="J574" s="735"/>
      <c r="K574" s="735"/>
      <c r="L574" s="736"/>
    </row>
    <row r="575" spans="1:12" x14ac:dyDescent="0.2">
      <c r="A575" s="769"/>
      <c r="B575" s="88">
        <v>53204030000000</v>
      </c>
      <c r="C575" s="89" t="s">
        <v>22</v>
      </c>
      <c r="D575" s="554">
        <v>0</v>
      </c>
      <c r="E575" s="555">
        <v>0</v>
      </c>
      <c r="F575" s="556">
        <v>0</v>
      </c>
      <c r="G575" s="132">
        <f t="shared" si="60"/>
        <v>0</v>
      </c>
      <c r="H575" s="133">
        <f t="shared" si="61"/>
        <v>0</v>
      </c>
      <c r="I575" s="734"/>
      <c r="J575" s="735"/>
      <c r="K575" s="735"/>
      <c r="L575" s="736"/>
    </row>
    <row r="576" spans="1:12" x14ac:dyDescent="0.2">
      <c r="A576" s="769"/>
      <c r="B576" s="88">
        <v>53204100100001</v>
      </c>
      <c r="C576" s="89" t="s">
        <v>23</v>
      </c>
      <c r="D576" s="554">
        <v>0</v>
      </c>
      <c r="E576" s="555">
        <v>0</v>
      </c>
      <c r="F576" s="556">
        <v>0</v>
      </c>
      <c r="G576" s="132">
        <f t="shared" si="60"/>
        <v>0</v>
      </c>
      <c r="H576" s="133">
        <f t="shared" si="61"/>
        <v>0</v>
      </c>
      <c r="I576" s="734"/>
      <c r="J576" s="735"/>
      <c r="K576" s="735"/>
      <c r="L576" s="736"/>
    </row>
    <row r="577" spans="1:12" x14ac:dyDescent="0.2">
      <c r="A577" s="769"/>
      <c r="B577" s="88">
        <v>53204130100000</v>
      </c>
      <c r="C577" s="89" t="s">
        <v>24</v>
      </c>
      <c r="D577" s="554">
        <v>0</v>
      </c>
      <c r="E577" s="555">
        <v>0</v>
      </c>
      <c r="F577" s="556">
        <v>0</v>
      </c>
      <c r="G577" s="132">
        <f t="shared" si="60"/>
        <v>0</v>
      </c>
      <c r="H577" s="133">
        <f t="shared" si="61"/>
        <v>0</v>
      </c>
      <c r="I577" s="734"/>
      <c r="J577" s="735"/>
      <c r="K577" s="735"/>
      <c r="L577" s="736"/>
    </row>
    <row r="578" spans="1:12" x14ac:dyDescent="0.2">
      <c r="A578" s="769"/>
      <c r="B578" s="88">
        <v>53205010100000</v>
      </c>
      <c r="C578" s="89" t="s">
        <v>25</v>
      </c>
      <c r="D578" s="554">
        <v>0</v>
      </c>
      <c r="E578" s="555">
        <v>0</v>
      </c>
      <c r="F578" s="556">
        <v>0</v>
      </c>
      <c r="G578" s="132">
        <f t="shared" si="60"/>
        <v>0</v>
      </c>
      <c r="H578" s="133">
        <f t="shared" si="61"/>
        <v>0</v>
      </c>
      <c r="I578" s="734"/>
      <c r="J578" s="735"/>
      <c r="K578" s="735"/>
      <c r="L578" s="736"/>
    </row>
    <row r="579" spans="1:12" x14ac:dyDescent="0.2">
      <c r="A579" s="769"/>
      <c r="B579" s="88">
        <v>53205020100000</v>
      </c>
      <c r="C579" s="89" t="s">
        <v>26</v>
      </c>
      <c r="D579" s="554">
        <v>0</v>
      </c>
      <c r="E579" s="555">
        <v>0</v>
      </c>
      <c r="F579" s="556">
        <v>0</v>
      </c>
      <c r="G579" s="132">
        <f t="shared" si="60"/>
        <v>0</v>
      </c>
      <c r="H579" s="133">
        <f t="shared" si="61"/>
        <v>0</v>
      </c>
      <c r="I579" s="734"/>
      <c r="J579" s="735"/>
      <c r="K579" s="735"/>
      <c r="L579" s="736"/>
    </row>
    <row r="580" spans="1:12" x14ac:dyDescent="0.2">
      <c r="A580" s="769"/>
      <c r="B580" s="88">
        <v>53205030100000</v>
      </c>
      <c r="C580" s="89" t="s">
        <v>27</v>
      </c>
      <c r="D580" s="554">
        <v>0</v>
      </c>
      <c r="E580" s="555">
        <v>0</v>
      </c>
      <c r="F580" s="556">
        <v>0</v>
      </c>
      <c r="G580" s="132">
        <f t="shared" si="60"/>
        <v>0</v>
      </c>
      <c r="H580" s="133">
        <f t="shared" si="61"/>
        <v>0</v>
      </c>
      <c r="I580" s="734"/>
      <c r="J580" s="735"/>
      <c r="K580" s="735"/>
      <c r="L580" s="736"/>
    </row>
    <row r="581" spans="1:12" x14ac:dyDescent="0.2">
      <c r="A581" s="769"/>
      <c r="B581" s="88">
        <v>53205050100000</v>
      </c>
      <c r="C581" s="89" t="s">
        <v>28</v>
      </c>
      <c r="D581" s="554">
        <v>0</v>
      </c>
      <c r="E581" s="555">
        <v>0</v>
      </c>
      <c r="F581" s="556">
        <v>0</v>
      </c>
      <c r="G581" s="132">
        <f t="shared" si="60"/>
        <v>0</v>
      </c>
      <c r="H581" s="133">
        <f t="shared" si="61"/>
        <v>0</v>
      </c>
      <c r="I581" s="734"/>
      <c r="J581" s="735"/>
      <c r="K581" s="735"/>
      <c r="L581" s="736"/>
    </row>
    <row r="582" spans="1:12" x14ac:dyDescent="0.2">
      <c r="A582" s="769"/>
      <c r="B582" s="88">
        <v>53205060100000</v>
      </c>
      <c r="C582" s="89" t="s">
        <v>29</v>
      </c>
      <c r="D582" s="554">
        <v>0</v>
      </c>
      <c r="E582" s="555">
        <v>0</v>
      </c>
      <c r="F582" s="556">
        <v>0</v>
      </c>
      <c r="G582" s="132">
        <f t="shared" si="60"/>
        <v>0</v>
      </c>
      <c r="H582" s="133">
        <f t="shared" si="61"/>
        <v>0</v>
      </c>
      <c r="I582" s="734"/>
      <c r="J582" s="735"/>
      <c r="K582" s="735"/>
      <c r="L582" s="736"/>
    </row>
    <row r="583" spans="1:12" x14ac:dyDescent="0.2">
      <c r="A583" s="769"/>
      <c r="B583" s="88">
        <v>53205070100000</v>
      </c>
      <c r="C583" s="89" t="s">
        <v>30</v>
      </c>
      <c r="D583" s="554">
        <v>0</v>
      </c>
      <c r="E583" s="555">
        <v>0</v>
      </c>
      <c r="F583" s="556">
        <v>0</v>
      </c>
      <c r="G583" s="132">
        <f t="shared" si="60"/>
        <v>0</v>
      </c>
      <c r="H583" s="133">
        <f t="shared" si="61"/>
        <v>0</v>
      </c>
      <c r="I583" s="734"/>
      <c r="J583" s="735"/>
      <c r="K583" s="735"/>
      <c r="L583" s="736"/>
    </row>
    <row r="584" spans="1:12" x14ac:dyDescent="0.2">
      <c r="A584" s="769"/>
      <c r="B584" s="88">
        <v>53208010100000</v>
      </c>
      <c r="C584" s="89" t="s">
        <v>31</v>
      </c>
      <c r="D584" s="554">
        <v>0</v>
      </c>
      <c r="E584" s="555">
        <v>0</v>
      </c>
      <c r="F584" s="556">
        <v>0</v>
      </c>
      <c r="G584" s="132">
        <f t="shared" si="60"/>
        <v>0</v>
      </c>
      <c r="H584" s="133">
        <f t="shared" si="61"/>
        <v>0</v>
      </c>
      <c r="I584" s="734"/>
      <c r="J584" s="735"/>
      <c r="K584" s="735"/>
      <c r="L584" s="736"/>
    </row>
    <row r="585" spans="1:12" x14ac:dyDescent="0.2">
      <c r="A585" s="769"/>
      <c r="B585" s="88">
        <v>53208070100001</v>
      </c>
      <c r="C585" s="89" t="s">
        <v>32</v>
      </c>
      <c r="D585" s="554">
        <v>0</v>
      </c>
      <c r="E585" s="555">
        <v>0</v>
      </c>
      <c r="F585" s="556">
        <v>0</v>
      </c>
      <c r="G585" s="132">
        <f t="shared" si="60"/>
        <v>0</v>
      </c>
      <c r="H585" s="133">
        <f t="shared" si="61"/>
        <v>0</v>
      </c>
      <c r="I585" s="734"/>
      <c r="J585" s="735"/>
      <c r="K585" s="735"/>
      <c r="L585" s="736"/>
    </row>
    <row r="586" spans="1:12" x14ac:dyDescent="0.2">
      <c r="A586" s="769"/>
      <c r="B586" s="88">
        <v>53208100100001</v>
      </c>
      <c r="C586" s="89" t="s">
        <v>187</v>
      </c>
      <c r="D586" s="554">
        <v>0</v>
      </c>
      <c r="E586" s="555">
        <v>0</v>
      </c>
      <c r="F586" s="556">
        <v>0</v>
      </c>
      <c r="G586" s="132">
        <f t="shared" si="60"/>
        <v>0</v>
      </c>
      <c r="H586" s="133">
        <f t="shared" si="61"/>
        <v>0</v>
      </c>
      <c r="I586" s="734"/>
      <c r="J586" s="735"/>
      <c r="K586" s="735"/>
      <c r="L586" s="736"/>
    </row>
    <row r="587" spans="1:12" x14ac:dyDescent="0.2">
      <c r="A587" s="769"/>
      <c r="B587" s="88">
        <v>53211030000000</v>
      </c>
      <c r="C587" s="89" t="s">
        <v>33</v>
      </c>
      <c r="D587" s="554">
        <v>0</v>
      </c>
      <c r="E587" s="555">
        <v>0</v>
      </c>
      <c r="F587" s="556">
        <v>0</v>
      </c>
      <c r="G587" s="132">
        <f t="shared" si="60"/>
        <v>0</v>
      </c>
      <c r="H587" s="133">
        <f t="shared" si="61"/>
        <v>0</v>
      </c>
      <c r="I587" s="734"/>
      <c r="J587" s="735"/>
      <c r="K587" s="735"/>
      <c r="L587" s="736"/>
    </row>
    <row r="588" spans="1:12" x14ac:dyDescent="0.2">
      <c r="A588" s="769"/>
      <c r="B588" s="88">
        <v>53212020100000</v>
      </c>
      <c r="C588" s="89" t="s">
        <v>122</v>
      </c>
      <c r="D588" s="554">
        <v>0</v>
      </c>
      <c r="E588" s="555">
        <v>0</v>
      </c>
      <c r="F588" s="556">
        <v>0</v>
      </c>
      <c r="G588" s="132">
        <f t="shared" si="60"/>
        <v>0</v>
      </c>
      <c r="H588" s="133">
        <f t="shared" si="61"/>
        <v>0</v>
      </c>
      <c r="I588" s="734"/>
      <c r="J588" s="735"/>
      <c r="K588" s="735"/>
      <c r="L588" s="736"/>
    </row>
    <row r="589" spans="1:12" ht="13.5" thickBot="1" x14ac:dyDescent="0.25">
      <c r="A589" s="769"/>
      <c r="B589" s="88">
        <v>53214020000000</v>
      </c>
      <c r="C589" s="89" t="s">
        <v>34</v>
      </c>
      <c r="D589" s="561">
        <v>0</v>
      </c>
      <c r="E589" s="558">
        <v>0</v>
      </c>
      <c r="F589" s="559">
        <v>0</v>
      </c>
      <c r="G589" s="132">
        <f t="shared" si="60"/>
        <v>0</v>
      </c>
      <c r="H589" s="133">
        <f t="shared" si="61"/>
        <v>0</v>
      </c>
      <c r="I589" s="734"/>
      <c r="J589" s="735"/>
      <c r="K589" s="735"/>
      <c r="L589" s="736"/>
    </row>
    <row r="590" spans="1:12" ht="15.75" customHeight="1" x14ac:dyDescent="0.2">
      <c r="A590" s="769"/>
      <c r="B590" s="86"/>
      <c r="C590" s="56" t="s">
        <v>35</v>
      </c>
      <c r="D590" s="93">
        <f>SUM(D591,D596,D599,D610,D620,D628)</f>
        <v>0</v>
      </c>
      <c r="E590" s="94"/>
      <c r="F590" s="94"/>
      <c r="G590" s="57">
        <f>SUM(G591,G596,G599,G610,G620,G628)</f>
        <v>0</v>
      </c>
      <c r="H590" s="57">
        <f>SUM(H591,H596,H599,H610,H620,H628)</f>
        <v>0</v>
      </c>
      <c r="I590" s="734"/>
      <c r="J590" s="735"/>
      <c r="K590" s="735"/>
      <c r="L590" s="736"/>
    </row>
    <row r="591" spans="1:12" ht="13.5" thickBot="1" x14ac:dyDescent="0.25">
      <c r="A591" s="769"/>
      <c r="B591" s="87"/>
      <c r="C591" s="60" t="s">
        <v>36</v>
      </c>
      <c r="D591" s="61">
        <f>SUM(D592:D595)</f>
        <v>0</v>
      </c>
      <c r="E591" s="55"/>
      <c r="F591" s="55"/>
      <c r="G591" s="62">
        <f>SUM(G592:G595)</f>
        <v>0</v>
      </c>
      <c r="H591" s="62">
        <f>SUM(H592:H595)</f>
        <v>0</v>
      </c>
      <c r="I591" s="734"/>
      <c r="J591" s="735"/>
      <c r="K591" s="735"/>
      <c r="L591" s="736"/>
    </row>
    <row r="592" spans="1:12" x14ac:dyDescent="0.2">
      <c r="A592" s="769"/>
      <c r="B592" s="88">
        <v>53202020100000</v>
      </c>
      <c r="C592" s="89" t="s">
        <v>45</v>
      </c>
      <c r="D592" s="560">
        <v>0</v>
      </c>
      <c r="E592" s="552">
        <v>0</v>
      </c>
      <c r="F592" s="553">
        <v>0</v>
      </c>
      <c r="G592" s="132">
        <f>E592*F592</f>
        <v>0</v>
      </c>
      <c r="H592" s="133">
        <f>D592+G592</f>
        <v>0</v>
      </c>
      <c r="I592" s="734"/>
      <c r="J592" s="735"/>
      <c r="K592" s="735"/>
      <c r="L592" s="736"/>
    </row>
    <row r="593" spans="1:12" x14ac:dyDescent="0.2">
      <c r="A593" s="769"/>
      <c r="B593" s="88">
        <v>53202030000000</v>
      </c>
      <c r="C593" s="89" t="s">
        <v>46</v>
      </c>
      <c r="D593" s="554">
        <v>0</v>
      </c>
      <c r="E593" s="555">
        <v>0</v>
      </c>
      <c r="F593" s="556">
        <v>0</v>
      </c>
      <c r="G593" s="132">
        <f>E593*F593</f>
        <v>0</v>
      </c>
      <c r="H593" s="133">
        <f>D593+G593</f>
        <v>0</v>
      </c>
      <c r="I593" s="734"/>
      <c r="J593" s="735"/>
      <c r="K593" s="735"/>
      <c r="L593" s="736"/>
    </row>
    <row r="594" spans="1:12" x14ac:dyDescent="0.2">
      <c r="A594" s="769"/>
      <c r="B594" s="88">
        <v>53211020000000</v>
      </c>
      <c r="C594" s="89" t="s">
        <v>47</v>
      </c>
      <c r="D594" s="554">
        <v>0</v>
      </c>
      <c r="E594" s="555">
        <v>0</v>
      </c>
      <c r="F594" s="556">
        <v>0</v>
      </c>
      <c r="G594" s="132">
        <f>E594*F594</f>
        <v>0</v>
      </c>
      <c r="H594" s="133">
        <f>D594+G594</f>
        <v>0</v>
      </c>
      <c r="I594" s="734"/>
      <c r="J594" s="735"/>
      <c r="K594" s="735"/>
      <c r="L594" s="736"/>
    </row>
    <row r="595" spans="1:12" ht="13.5" thickBot="1" x14ac:dyDescent="0.25">
      <c r="A595" s="769"/>
      <c r="B595" s="88">
        <v>53101004030000</v>
      </c>
      <c r="C595" s="89" t="s">
        <v>44</v>
      </c>
      <c r="D595" s="561">
        <v>0</v>
      </c>
      <c r="E595" s="558">
        <v>0</v>
      </c>
      <c r="F595" s="559">
        <v>0</v>
      </c>
      <c r="G595" s="132">
        <f>E595*F595</f>
        <v>0</v>
      </c>
      <c r="H595" s="133">
        <f>D595+G595</f>
        <v>0</v>
      </c>
      <c r="I595" s="734"/>
      <c r="J595" s="735"/>
      <c r="K595" s="735"/>
      <c r="L595" s="736"/>
    </row>
    <row r="596" spans="1:12" ht="13.5" thickBot="1" x14ac:dyDescent="0.25">
      <c r="A596" s="769"/>
      <c r="B596" s="87"/>
      <c r="C596" s="60" t="s">
        <v>48</v>
      </c>
      <c r="D596" s="90">
        <f>SUM(D597:D598)</f>
        <v>0</v>
      </c>
      <c r="E596" s="92"/>
      <c r="F596" s="92"/>
      <c r="G596" s="62">
        <f>SUM(G597:G598)</f>
        <v>0</v>
      </c>
      <c r="H596" s="62">
        <f>SUM(H597:H598)</f>
        <v>0</v>
      </c>
      <c r="I596" s="734"/>
      <c r="J596" s="735"/>
      <c r="K596" s="735"/>
      <c r="L596" s="736"/>
    </row>
    <row r="597" spans="1:12" x14ac:dyDescent="0.2">
      <c r="A597" s="769"/>
      <c r="B597" s="88">
        <v>53205080000000</v>
      </c>
      <c r="C597" s="89" t="s">
        <v>49</v>
      </c>
      <c r="D597" s="560">
        <v>0</v>
      </c>
      <c r="E597" s="552">
        <v>0</v>
      </c>
      <c r="F597" s="553">
        <v>0</v>
      </c>
      <c r="G597" s="132">
        <f>E597*F597</f>
        <v>0</v>
      </c>
      <c r="H597" s="133">
        <f>D597+G597</f>
        <v>0</v>
      </c>
      <c r="I597" s="734"/>
      <c r="J597" s="735"/>
      <c r="K597" s="735"/>
      <c r="L597" s="736"/>
    </row>
    <row r="598" spans="1:12" ht="13.5" thickBot="1" x14ac:dyDescent="0.25">
      <c r="A598" s="769"/>
      <c r="B598" s="88">
        <v>53205990000000</v>
      </c>
      <c r="C598" s="89" t="s">
        <v>50</v>
      </c>
      <c r="D598" s="561">
        <v>0</v>
      </c>
      <c r="E598" s="558">
        <v>0</v>
      </c>
      <c r="F598" s="559">
        <v>0</v>
      </c>
      <c r="G598" s="132">
        <f>E598*F598</f>
        <v>0</v>
      </c>
      <c r="H598" s="133">
        <f>D598+G598</f>
        <v>0</v>
      </c>
      <c r="I598" s="734"/>
      <c r="J598" s="735"/>
      <c r="K598" s="735"/>
      <c r="L598" s="736"/>
    </row>
    <row r="599" spans="1:12" ht="13.5" thickBot="1" x14ac:dyDescent="0.25">
      <c r="A599" s="769"/>
      <c r="B599" s="87"/>
      <c r="C599" s="60" t="s">
        <v>51</v>
      </c>
      <c r="D599" s="90">
        <f>SUM(D600:D609)</f>
        <v>0</v>
      </c>
      <c r="E599" s="92"/>
      <c r="F599" s="92"/>
      <c r="G599" s="61">
        <f>SUM(G600:G609)</f>
        <v>0</v>
      </c>
      <c r="H599" s="61">
        <f>SUM(H600:H609)</f>
        <v>0</v>
      </c>
      <c r="I599" s="734"/>
      <c r="J599" s="735"/>
      <c r="K599" s="735"/>
      <c r="L599" s="736"/>
    </row>
    <row r="600" spans="1:12" x14ac:dyDescent="0.2">
      <c r="A600" s="769"/>
      <c r="B600" s="88">
        <v>53203010200000</v>
      </c>
      <c r="C600" s="89" t="s">
        <v>52</v>
      </c>
      <c r="D600" s="560">
        <v>0</v>
      </c>
      <c r="E600" s="562">
        <v>0</v>
      </c>
      <c r="F600" s="553">
        <v>0</v>
      </c>
      <c r="G600" s="132">
        <f t="shared" ref="G600:G609" si="62">E600*F600</f>
        <v>0</v>
      </c>
      <c r="H600" s="133">
        <f t="shared" ref="H600:H609" si="63">D600+G600</f>
        <v>0</v>
      </c>
      <c r="I600" s="734"/>
      <c r="J600" s="735"/>
      <c r="K600" s="735"/>
      <c r="L600" s="736"/>
    </row>
    <row r="601" spans="1:12" x14ac:dyDescent="0.2">
      <c r="A601" s="769"/>
      <c r="B601" s="88">
        <v>53204010000000</v>
      </c>
      <c r="C601" s="89" t="s">
        <v>53</v>
      </c>
      <c r="D601" s="554">
        <v>0</v>
      </c>
      <c r="E601" s="563">
        <v>0</v>
      </c>
      <c r="F601" s="556">
        <v>0</v>
      </c>
      <c r="G601" s="132">
        <f t="shared" si="62"/>
        <v>0</v>
      </c>
      <c r="H601" s="133">
        <f t="shared" si="63"/>
        <v>0</v>
      </c>
      <c r="I601" s="734"/>
      <c r="J601" s="735"/>
      <c r="K601" s="735"/>
      <c r="L601" s="736"/>
    </row>
    <row r="602" spans="1:12" x14ac:dyDescent="0.2">
      <c r="A602" s="769"/>
      <c r="B602" s="88">
        <v>53204040200000</v>
      </c>
      <c r="C602" s="89" t="s">
        <v>54</v>
      </c>
      <c r="D602" s="554">
        <v>0</v>
      </c>
      <c r="E602" s="563">
        <v>0</v>
      </c>
      <c r="F602" s="556">
        <v>0</v>
      </c>
      <c r="G602" s="132">
        <f t="shared" si="62"/>
        <v>0</v>
      </c>
      <c r="H602" s="133">
        <f t="shared" si="63"/>
        <v>0</v>
      </c>
      <c r="I602" s="734"/>
      <c r="J602" s="735"/>
      <c r="K602" s="735"/>
      <c r="L602" s="736"/>
    </row>
    <row r="603" spans="1:12" x14ac:dyDescent="0.2">
      <c r="A603" s="769"/>
      <c r="B603" s="88">
        <v>53204060000000</v>
      </c>
      <c r="C603" s="89" t="s">
        <v>55</v>
      </c>
      <c r="D603" s="554">
        <v>0</v>
      </c>
      <c r="E603" s="563">
        <v>0</v>
      </c>
      <c r="F603" s="556">
        <v>0</v>
      </c>
      <c r="G603" s="132">
        <f t="shared" si="62"/>
        <v>0</v>
      </c>
      <c r="H603" s="133">
        <f t="shared" si="63"/>
        <v>0</v>
      </c>
      <c r="I603" s="734"/>
      <c r="J603" s="735"/>
      <c r="K603" s="735"/>
      <c r="L603" s="736"/>
    </row>
    <row r="604" spans="1:12" x14ac:dyDescent="0.2">
      <c r="A604" s="769"/>
      <c r="B604" s="88">
        <v>53204070000000</v>
      </c>
      <c r="C604" s="89" t="s">
        <v>56</v>
      </c>
      <c r="D604" s="554">
        <v>0</v>
      </c>
      <c r="E604" s="563">
        <v>0</v>
      </c>
      <c r="F604" s="556">
        <v>0</v>
      </c>
      <c r="G604" s="132">
        <f t="shared" si="62"/>
        <v>0</v>
      </c>
      <c r="H604" s="133">
        <f t="shared" si="63"/>
        <v>0</v>
      </c>
      <c r="I604" s="734"/>
      <c r="J604" s="735"/>
      <c r="K604" s="735"/>
      <c r="L604" s="736"/>
    </row>
    <row r="605" spans="1:12" x14ac:dyDescent="0.2">
      <c r="A605" s="769"/>
      <c r="B605" s="88">
        <v>53204080000000</v>
      </c>
      <c r="C605" s="89" t="s">
        <v>57</v>
      </c>
      <c r="D605" s="554">
        <v>0</v>
      </c>
      <c r="E605" s="563">
        <v>0</v>
      </c>
      <c r="F605" s="556">
        <v>0</v>
      </c>
      <c r="G605" s="132">
        <f t="shared" si="62"/>
        <v>0</v>
      </c>
      <c r="H605" s="133">
        <f t="shared" si="63"/>
        <v>0</v>
      </c>
      <c r="I605" s="734"/>
      <c r="J605" s="735"/>
      <c r="K605" s="735"/>
      <c r="L605" s="736"/>
    </row>
    <row r="606" spans="1:12" x14ac:dyDescent="0.2">
      <c r="A606" s="769"/>
      <c r="B606" s="88">
        <v>53214010000000</v>
      </c>
      <c r="C606" s="89" t="s">
        <v>58</v>
      </c>
      <c r="D606" s="554">
        <v>0</v>
      </c>
      <c r="E606" s="563">
        <v>0</v>
      </c>
      <c r="F606" s="556">
        <v>0</v>
      </c>
      <c r="G606" s="132">
        <f t="shared" si="62"/>
        <v>0</v>
      </c>
      <c r="H606" s="133">
        <f t="shared" si="63"/>
        <v>0</v>
      </c>
      <c r="I606" s="734"/>
      <c r="J606" s="735"/>
      <c r="K606" s="735"/>
      <c r="L606" s="736"/>
    </row>
    <row r="607" spans="1:12" x14ac:dyDescent="0.2">
      <c r="A607" s="769"/>
      <c r="B607" s="88">
        <v>53214040000000</v>
      </c>
      <c r="C607" s="89" t="s">
        <v>188</v>
      </c>
      <c r="D607" s="554">
        <v>0</v>
      </c>
      <c r="E607" s="563">
        <v>0</v>
      </c>
      <c r="F607" s="556">
        <v>0</v>
      </c>
      <c r="G607" s="132">
        <f t="shared" si="62"/>
        <v>0</v>
      </c>
      <c r="H607" s="133">
        <f t="shared" si="63"/>
        <v>0</v>
      </c>
      <c r="I607" s="734"/>
      <c r="J607" s="735"/>
      <c r="K607" s="735"/>
      <c r="L607" s="736"/>
    </row>
    <row r="608" spans="1:12" x14ac:dyDescent="0.2">
      <c r="A608" s="769"/>
      <c r="B608" s="88">
        <v>55201010100004</v>
      </c>
      <c r="C608" s="89" t="s">
        <v>59</v>
      </c>
      <c r="D608" s="554">
        <v>0</v>
      </c>
      <c r="E608" s="563">
        <v>0</v>
      </c>
      <c r="F608" s="556">
        <v>0</v>
      </c>
      <c r="G608" s="132">
        <f t="shared" si="62"/>
        <v>0</v>
      </c>
      <c r="H608" s="133">
        <f t="shared" si="63"/>
        <v>0</v>
      </c>
      <c r="I608" s="734"/>
      <c r="J608" s="735"/>
      <c r="K608" s="735"/>
      <c r="L608" s="736"/>
    </row>
    <row r="609" spans="1:12" ht="13.5" thickBot="1" x14ac:dyDescent="0.25">
      <c r="A609" s="769"/>
      <c r="B609" s="88">
        <v>55201010100005</v>
      </c>
      <c r="C609" s="89" t="s">
        <v>60</v>
      </c>
      <c r="D609" s="561">
        <v>0</v>
      </c>
      <c r="E609" s="564">
        <v>0</v>
      </c>
      <c r="F609" s="559">
        <v>0</v>
      </c>
      <c r="G609" s="132">
        <f t="shared" si="62"/>
        <v>0</v>
      </c>
      <c r="H609" s="133">
        <f t="shared" si="63"/>
        <v>0</v>
      </c>
      <c r="I609" s="734"/>
      <c r="J609" s="735"/>
      <c r="K609" s="735"/>
      <c r="L609" s="736"/>
    </row>
    <row r="610" spans="1:12" ht="13.5" thickBot="1" x14ac:dyDescent="0.25">
      <c r="A610" s="769"/>
      <c r="B610" s="87"/>
      <c r="C610" s="60" t="s">
        <v>61</v>
      </c>
      <c r="D610" s="90">
        <f>SUM(D611:D619)</f>
        <v>0</v>
      </c>
      <c r="E610" s="92"/>
      <c r="F610" s="92"/>
      <c r="G610" s="61">
        <f>SUM(G611:G619)</f>
        <v>0</v>
      </c>
      <c r="H610" s="61">
        <f>SUM(H611:H619)</f>
        <v>0</v>
      </c>
      <c r="I610" s="734"/>
      <c r="J610" s="735"/>
      <c r="K610" s="735"/>
      <c r="L610" s="736"/>
    </row>
    <row r="611" spans="1:12" x14ac:dyDescent="0.2">
      <c r="A611" s="769"/>
      <c r="B611" s="88">
        <v>53207010000000</v>
      </c>
      <c r="C611" s="89" t="s">
        <v>62</v>
      </c>
      <c r="D611" s="560">
        <v>0</v>
      </c>
      <c r="E611" s="562">
        <v>0</v>
      </c>
      <c r="F611" s="553">
        <v>0</v>
      </c>
      <c r="G611" s="132">
        <f t="shared" ref="G611:G619" si="64">E611*F611</f>
        <v>0</v>
      </c>
      <c r="H611" s="133">
        <f t="shared" ref="H611:H619" si="65">D611+G611</f>
        <v>0</v>
      </c>
      <c r="I611" s="734"/>
      <c r="J611" s="735"/>
      <c r="K611" s="735"/>
      <c r="L611" s="736"/>
    </row>
    <row r="612" spans="1:12" x14ac:dyDescent="0.2">
      <c r="A612" s="769"/>
      <c r="B612" s="88">
        <v>53207020000000</v>
      </c>
      <c r="C612" s="89" t="s">
        <v>63</v>
      </c>
      <c r="D612" s="554">
        <v>0</v>
      </c>
      <c r="E612" s="563">
        <v>0</v>
      </c>
      <c r="F612" s="556">
        <v>0</v>
      </c>
      <c r="G612" s="132">
        <f t="shared" si="64"/>
        <v>0</v>
      </c>
      <c r="H612" s="133">
        <f t="shared" si="65"/>
        <v>0</v>
      </c>
      <c r="I612" s="734"/>
      <c r="J612" s="735"/>
      <c r="K612" s="735"/>
      <c r="L612" s="736"/>
    </row>
    <row r="613" spans="1:12" x14ac:dyDescent="0.2">
      <c r="A613" s="769"/>
      <c r="B613" s="88">
        <v>53208020000000</v>
      </c>
      <c r="C613" s="89" t="s">
        <v>64</v>
      </c>
      <c r="D613" s="554">
        <v>0</v>
      </c>
      <c r="E613" s="563">
        <v>0</v>
      </c>
      <c r="F613" s="556">
        <v>0</v>
      </c>
      <c r="G613" s="132">
        <f t="shared" si="64"/>
        <v>0</v>
      </c>
      <c r="H613" s="133">
        <f t="shared" si="65"/>
        <v>0</v>
      </c>
      <c r="I613" s="734"/>
      <c r="J613" s="735"/>
      <c r="K613" s="735"/>
      <c r="L613" s="736"/>
    </row>
    <row r="614" spans="1:12" x14ac:dyDescent="0.2">
      <c r="A614" s="769"/>
      <c r="B614" s="88">
        <v>53208990000000</v>
      </c>
      <c r="C614" s="89" t="s">
        <v>65</v>
      </c>
      <c r="D614" s="554">
        <v>0</v>
      </c>
      <c r="E614" s="563">
        <v>0</v>
      </c>
      <c r="F614" s="556">
        <v>0</v>
      </c>
      <c r="G614" s="132">
        <f t="shared" si="64"/>
        <v>0</v>
      </c>
      <c r="H614" s="133">
        <f t="shared" si="65"/>
        <v>0</v>
      </c>
      <c r="I614" s="734"/>
      <c r="J614" s="735"/>
      <c r="K614" s="735"/>
      <c r="L614" s="736"/>
    </row>
    <row r="615" spans="1:12" x14ac:dyDescent="0.2">
      <c r="A615" s="769"/>
      <c r="B615" s="88">
        <v>53209010000000</v>
      </c>
      <c r="C615" s="89" t="s">
        <v>66</v>
      </c>
      <c r="D615" s="554">
        <v>0</v>
      </c>
      <c r="E615" s="563">
        <v>0</v>
      </c>
      <c r="F615" s="556">
        <v>0</v>
      </c>
      <c r="G615" s="132">
        <f t="shared" si="64"/>
        <v>0</v>
      </c>
      <c r="H615" s="133">
        <f t="shared" si="65"/>
        <v>0</v>
      </c>
      <c r="I615" s="734"/>
      <c r="J615" s="735"/>
      <c r="K615" s="735"/>
      <c r="L615" s="736"/>
    </row>
    <row r="616" spans="1:12" x14ac:dyDescent="0.2">
      <c r="A616" s="769"/>
      <c r="B616" s="88">
        <v>53209040000000</v>
      </c>
      <c r="C616" s="89" t="s">
        <v>67</v>
      </c>
      <c r="D616" s="554">
        <v>0</v>
      </c>
      <c r="E616" s="563">
        <v>0</v>
      </c>
      <c r="F616" s="556">
        <v>0</v>
      </c>
      <c r="G616" s="132">
        <f t="shared" si="64"/>
        <v>0</v>
      </c>
      <c r="H616" s="133">
        <f t="shared" si="65"/>
        <v>0</v>
      </c>
      <c r="I616" s="734"/>
      <c r="J616" s="735"/>
      <c r="K616" s="735"/>
      <c r="L616" s="736"/>
    </row>
    <row r="617" spans="1:12" x14ac:dyDescent="0.2">
      <c r="A617" s="769"/>
      <c r="B617" s="88">
        <v>53209050000000</v>
      </c>
      <c r="C617" s="89" t="s">
        <v>68</v>
      </c>
      <c r="D617" s="554">
        <v>0</v>
      </c>
      <c r="E617" s="563">
        <v>0</v>
      </c>
      <c r="F617" s="556">
        <v>0</v>
      </c>
      <c r="G617" s="132">
        <f t="shared" si="64"/>
        <v>0</v>
      </c>
      <c r="H617" s="133">
        <f t="shared" si="65"/>
        <v>0</v>
      </c>
      <c r="I617" s="734"/>
      <c r="J617" s="735"/>
      <c r="K617" s="735"/>
      <c r="L617" s="736"/>
    </row>
    <row r="618" spans="1:12" x14ac:dyDescent="0.2">
      <c r="A618" s="769"/>
      <c r="B618" s="88">
        <v>53209990000000</v>
      </c>
      <c r="C618" s="89" t="s">
        <v>69</v>
      </c>
      <c r="D618" s="554">
        <v>0</v>
      </c>
      <c r="E618" s="563">
        <v>0</v>
      </c>
      <c r="F618" s="556">
        <v>0</v>
      </c>
      <c r="G618" s="132">
        <f t="shared" si="64"/>
        <v>0</v>
      </c>
      <c r="H618" s="133">
        <f t="shared" si="65"/>
        <v>0</v>
      </c>
      <c r="I618" s="734"/>
      <c r="J618" s="735"/>
      <c r="K618" s="735"/>
      <c r="L618" s="736"/>
    </row>
    <row r="619" spans="1:12" ht="13.5" thickBot="1" x14ac:dyDescent="0.25">
      <c r="A619" s="769"/>
      <c r="B619" s="88">
        <v>53210020100000</v>
      </c>
      <c r="C619" s="89" t="s">
        <v>70</v>
      </c>
      <c r="D619" s="561">
        <v>0</v>
      </c>
      <c r="E619" s="564">
        <v>0</v>
      </c>
      <c r="F619" s="559">
        <v>0</v>
      </c>
      <c r="G619" s="132">
        <f t="shared" si="64"/>
        <v>0</v>
      </c>
      <c r="H619" s="133">
        <f t="shared" si="65"/>
        <v>0</v>
      </c>
      <c r="I619" s="734"/>
      <c r="J619" s="735"/>
      <c r="K619" s="735"/>
      <c r="L619" s="736"/>
    </row>
    <row r="620" spans="1:12" ht="13.5" thickBot="1" x14ac:dyDescent="0.25">
      <c r="A620" s="769"/>
      <c r="B620" s="87"/>
      <c r="C620" s="60" t="s">
        <v>71</v>
      </c>
      <c r="D620" s="90">
        <f>SUM(D621:D627)</f>
        <v>0</v>
      </c>
      <c r="E620" s="92"/>
      <c r="F620" s="92"/>
      <c r="G620" s="61">
        <f>SUM(G621:G627)</f>
        <v>0</v>
      </c>
      <c r="H620" s="61">
        <f>SUM(H621:H627)</f>
        <v>0</v>
      </c>
      <c r="I620" s="734"/>
      <c r="J620" s="735"/>
      <c r="K620" s="735"/>
      <c r="L620" s="736"/>
    </row>
    <row r="621" spans="1:12" x14ac:dyDescent="0.2">
      <c r="A621" s="769"/>
      <c r="B621" s="88">
        <v>53206030000000</v>
      </c>
      <c r="C621" s="89" t="s">
        <v>123</v>
      </c>
      <c r="D621" s="560">
        <v>0</v>
      </c>
      <c r="E621" s="562">
        <v>0</v>
      </c>
      <c r="F621" s="553">
        <v>0</v>
      </c>
      <c r="G621" s="132">
        <f t="shared" ref="G621:G627" si="66">E621*F621</f>
        <v>0</v>
      </c>
      <c r="H621" s="133">
        <f t="shared" ref="H621:H627" si="67">D621+G621</f>
        <v>0</v>
      </c>
      <c r="I621" s="734"/>
      <c r="J621" s="735"/>
      <c r="K621" s="735"/>
      <c r="L621" s="736"/>
    </row>
    <row r="622" spans="1:12" x14ac:dyDescent="0.2">
      <c r="A622" s="769"/>
      <c r="B622" s="88">
        <v>53206040000000</v>
      </c>
      <c r="C622" s="89" t="s">
        <v>124</v>
      </c>
      <c r="D622" s="554">
        <v>0</v>
      </c>
      <c r="E622" s="563">
        <v>0</v>
      </c>
      <c r="F622" s="556">
        <v>0</v>
      </c>
      <c r="G622" s="132">
        <f t="shared" si="66"/>
        <v>0</v>
      </c>
      <c r="H622" s="133">
        <f t="shared" si="67"/>
        <v>0</v>
      </c>
      <c r="I622" s="734"/>
      <c r="J622" s="735"/>
      <c r="K622" s="735"/>
      <c r="L622" s="736"/>
    </row>
    <row r="623" spans="1:12" x14ac:dyDescent="0.2">
      <c r="A623" s="769"/>
      <c r="B623" s="88">
        <v>53206060000000</v>
      </c>
      <c r="C623" s="89" t="s">
        <v>125</v>
      </c>
      <c r="D623" s="554">
        <v>0</v>
      </c>
      <c r="E623" s="563">
        <v>0</v>
      </c>
      <c r="F623" s="556">
        <v>0</v>
      </c>
      <c r="G623" s="132">
        <f t="shared" si="66"/>
        <v>0</v>
      </c>
      <c r="H623" s="133">
        <f t="shared" si="67"/>
        <v>0</v>
      </c>
      <c r="I623" s="734"/>
      <c r="J623" s="735"/>
      <c r="K623" s="735"/>
      <c r="L623" s="736"/>
    </row>
    <row r="624" spans="1:12" x14ac:dyDescent="0.2">
      <c r="A624" s="769"/>
      <c r="B624" s="88">
        <v>53206070000000</v>
      </c>
      <c r="C624" s="89" t="s">
        <v>126</v>
      </c>
      <c r="D624" s="554">
        <v>0</v>
      </c>
      <c r="E624" s="563">
        <v>0</v>
      </c>
      <c r="F624" s="556">
        <v>0</v>
      </c>
      <c r="G624" s="132">
        <f t="shared" si="66"/>
        <v>0</v>
      </c>
      <c r="H624" s="133">
        <f t="shared" si="67"/>
        <v>0</v>
      </c>
      <c r="I624" s="734"/>
      <c r="J624" s="735"/>
      <c r="K624" s="735"/>
      <c r="L624" s="736"/>
    </row>
    <row r="625" spans="1:12" x14ac:dyDescent="0.2">
      <c r="A625" s="769"/>
      <c r="B625" s="88">
        <v>53206990000000</v>
      </c>
      <c r="C625" s="89" t="s">
        <v>127</v>
      </c>
      <c r="D625" s="554">
        <v>0</v>
      </c>
      <c r="E625" s="563">
        <v>0</v>
      </c>
      <c r="F625" s="556">
        <v>0</v>
      </c>
      <c r="G625" s="132">
        <f t="shared" si="66"/>
        <v>0</v>
      </c>
      <c r="H625" s="133">
        <f t="shared" si="67"/>
        <v>0</v>
      </c>
      <c r="I625" s="734"/>
      <c r="J625" s="735"/>
      <c r="K625" s="735"/>
      <c r="L625" s="736"/>
    </row>
    <row r="626" spans="1:12" x14ac:dyDescent="0.2">
      <c r="A626" s="769"/>
      <c r="B626" s="88">
        <v>53208030000000</v>
      </c>
      <c r="C626" s="89" t="s">
        <v>128</v>
      </c>
      <c r="D626" s="554">
        <v>0</v>
      </c>
      <c r="E626" s="563">
        <v>0</v>
      </c>
      <c r="F626" s="556">
        <v>0</v>
      </c>
      <c r="G626" s="132">
        <f t="shared" si="66"/>
        <v>0</v>
      </c>
      <c r="H626" s="133">
        <f t="shared" si="67"/>
        <v>0</v>
      </c>
      <c r="I626" s="734"/>
      <c r="J626" s="735"/>
      <c r="K626" s="735"/>
      <c r="L626" s="736"/>
    </row>
    <row r="627" spans="1:12" ht="13.5" thickBot="1" x14ac:dyDescent="0.25">
      <c r="A627" s="769"/>
      <c r="B627" s="88">
        <v>53212060000000</v>
      </c>
      <c r="C627" s="89" t="s">
        <v>121</v>
      </c>
      <c r="D627" s="561">
        <v>0</v>
      </c>
      <c r="E627" s="564">
        <v>0</v>
      </c>
      <c r="F627" s="559">
        <v>0</v>
      </c>
      <c r="G627" s="132">
        <f t="shared" si="66"/>
        <v>0</v>
      </c>
      <c r="H627" s="133">
        <f t="shared" si="67"/>
        <v>0</v>
      </c>
      <c r="I627" s="734"/>
      <c r="J627" s="735"/>
      <c r="K627" s="735"/>
      <c r="L627" s="736"/>
    </row>
    <row r="628" spans="1:12" ht="13.5" thickBot="1" x14ac:dyDescent="0.25">
      <c r="A628" s="769"/>
      <c r="B628" s="87"/>
      <c r="C628" s="60" t="s">
        <v>72</v>
      </c>
      <c r="D628" s="90">
        <f>SUM(D629:D629)</f>
        <v>0</v>
      </c>
      <c r="E628" s="92"/>
      <c r="F628" s="92"/>
      <c r="G628" s="61">
        <f>SUM(G629:G629)</f>
        <v>0</v>
      </c>
      <c r="H628" s="61">
        <f>SUM(H629:H629)</f>
        <v>0</v>
      </c>
      <c r="I628" s="734"/>
      <c r="J628" s="735"/>
      <c r="K628" s="735"/>
      <c r="L628" s="736"/>
    </row>
    <row r="629" spans="1:12" ht="13.5" thickBot="1" x14ac:dyDescent="0.25">
      <c r="A629" s="769"/>
      <c r="B629" s="136">
        <v>53204999000000</v>
      </c>
      <c r="C629" s="137" t="s">
        <v>120</v>
      </c>
      <c r="D629" s="565">
        <v>0</v>
      </c>
      <c r="E629" s="566">
        <v>0</v>
      </c>
      <c r="F629" s="567">
        <v>0</v>
      </c>
      <c r="G629" s="138">
        <f>E629*F629</f>
        <v>0</v>
      </c>
      <c r="H629" s="139">
        <f>D629+G629</f>
        <v>0</v>
      </c>
      <c r="I629" s="737"/>
      <c r="J629" s="738"/>
      <c r="K629" s="738"/>
      <c r="L629" s="739"/>
    </row>
    <row r="630" spans="1:12" collapsed="1" x14ac:dyDescent="0.2">
      <c r="A630" s="779"/>
      <c r="B630" s="144"/>
      <c r="C630" s="145" t="s">
        <v>129</v>
      </c>
      <c r="D630" s="361">
        <f>SUM(D564,D590)</f>
        <v>0</v>
      </c>
      <c r="E630" s="362"/>
      <c r="F630" s="362"/>
      <c r="G630" s="146">
        <f>SUM(G564,G590)</f>
        <v>0</v>
      </c>
      <c r="H630" s="146">
        <f>SUM(H564,H590)</f>
        <v>0</v>
      </c>
      <c r="I630" s="740"/>
      <c r="J630" s="741"/>
      <c r="K630" s="741"/>
      <c r="L630" s="742"/>
    </row>
    <row r="631" spans="1:12" ht="12.75" customHeight="1" x14ac:dyDescent="0.2">
      <c r="A631" s="756" t="s">
        <v>94</v>
      </c>
      <c r="B631" s="758" t="s">
        <v>86</v>
      </c>
      <c r="C631" s="760" t="s">
        <v>87</v>
      </c>
      <c r="D631" s="762" t="s">
        <v>88</v>
      </c>
      <c r="E631" s="751" t="s">
        <v>89</v>
      </c>
      <c r="F631" s="752"/>
      <c r="G631" s="753"/>
      <c r="H631" s="754" t="s">
        <v>82</v>
      </c>
      <c r="I631" s="744" t="s">
        <v>85</v>
      </c>
      <c r="J631" s="745"/>
      <c r="K631" s="745"/>
      <c r="L631" s="746"/>
    </row>
    <row r="632" spans="1:12" ht="25.5" x14ac:dyDescent="0.2">
      <c r="A632" s="757"/>
      <c r="B632" s="759"/>
      <c r="C632" s="761"/>
      <c r="D632" s="763"/>
      <c r="E632" s="52" t="s">
        <v>73</v>
      </c>
      <c r="F632" s="53" t="s">
        <v>74</v>
      </c>
      <c r="G632" s="54" t="s">
        <v>7</v>
      </c>
      <c r="H632" s="755"/>
      <c r="I632" s="747"/>
      <c r="J632" s="748"/>
      <c r="K632" s="748"/>
      <c r="L632" s="749"/>
    </row>
    <row r="633" spans="1:12" ht="15.75" customHeight="1" x14ac:dyDescent="0.2">
      <c r="A633" s="768" t="str">
        <f>+'A) Reajuste Tarifas y Ocupación'!A59</f>
        <v>(Nombre de S.C. n° 4)</v>
      </c>
      <c r="B633" s="86"/>
      <c r="C633" s="56" t="s">
        <v>12</v>
      </c>
      <c r="D633" s="57">
        <f>SUM(D634,D639)</f>
        <v>0</v>
      </c>
      <c r="E633" s="58"/>
      <c r="F633" s="58"/>
      <c r="G633" s="355">
        <f>SUM(G634,G639)</f>
        <v>0</v>
      </c>
      <c r="H633" s="59">
        <f>SUM(H634,H639)</f>
        <v>0</v>
      </c>
      <c r="I633" s="734"/>
      <c r="J633" s="735"/>
      <c r="K633" s="735"/>
      <c r="L633" s="736"/>
    </row>
    <row r="634" spans="1:12" x14ac:dyDescent="0.2">
      <c r="A634" s="769"/>
      <c r="B634" s="87"/>
      <c r="C634" s="60" t="s">
        <v>13</v>
      </c>
      <c r="D634" s="90">
        <f>SUM(D635:D638)</f>
        <v>0</v>
      </c>
      <c r="E634" s="91"/>
      <c r="F634" s="91"/>
      <c r="G634" s="356">
        <f>SUM(G635:G638)</f>
        <v>0</v>
      </c>
      <c r="H634" s="61">
        <f>SUM(H635:H638)</f>
        <v>0</v>
      </c>
      <c r="I634" s="734"/>
      <c r="J634" s="735"/>
      <c r="K634" s="735"/>
      <c r="L634" s="736"/>
    </row>
    <row r="635" spans="1:12" ht="13.5" thickBot="1" x14ac:dyDescent="0.25">
      <c r="A635" s="769"/>
      <c r="B635" s="88">
        <v>53103040100000</v>
      </c>
      <c r="C635" s="89" t="s">
        <v>119</v>
      </c>
      <c r="D635" s="76">
        <f>+'C) Remuneraciones'!L148</f>
        <v>0</v>
      </c>
      <c r="E635" s="134">
        <v>0</v>
      </c>
      <c r="F635" s="135">
        <v>0</v>
      </c>
      <c r="G635" s="132">
        <f>E635*F635</f>
        <v>0</v>
      </c>
      <c r="H635" s="133">
        <f>D635+G635</f>
        <v>0</v>
      </c>
      <c r="I635" s="734"/>
      <c r="J635" s="735"/>
      <c r="K635" s="735"/>
      <c r="L635" s="736"/>
    </row>
    <row r="636" spans="1:12" x14ac:dyDescent="0.2">
      <c r="A636" s="769"/>
      <c r="B636" s="88">
        <v>53103050000000</v>
      </c>
      <c r="C636" s="89" t="s">
        <v>14</v>
      </c>
      <c r="D636" s="551">
        <v>0</v>
      </c>
      <c r="E636" s="552">
        <v>0</v>
      </c>
      <c r="F636" s="553">
        <v>0</v>
      </c>
      <c r="G636" s="132">
        <f>E636*F636</f>
        <v>0</v>
      </c>
      <c r="H636" s="133">
        <f>D636+G636</f>
        <v>0</v>
      </c>
      <c r="I636" s="734"/>
      <c r="J636" s="735"/>
      <c r="K636" s="735"/>
      <c r="L636" s="736"/>
    </row>
    <row r="637" spans="1:12" x14ac:dyDescent="0.2">
      <c r="A637" s="769"/>
      <c r="B637" s="88">
        <v>53103060000000</v>
      </c>
      <c r="C637" s="89" t="s">
        <v>15</v>
      </c>
      <c r="D637" s="554">
        <v>0</v>
      </c>
      <c r="E637" s="555">
        <v>0</v>
      </c>
      <c r="F637" s="556">
        <v>0</v>
      </c>
      <c r="G637" s="132">
        <f>E637*F637</f>
        <v>0</v>
      </c>
      <c r="H637" s="133">
        <f>D637+G637</f>
        <v>0</v>
      </c>
      <c r="I637" s="734"/>
      <c r="J637" s="735"/>
      <c r="K637" s="735"/>
      <c r="L637" s="736"/>
    </row>
    <row r="638" spans="1:12" ht="13.5" thickBot="1" x14ac:dyDescent="0.25">
      <c r="A638" s="769"/>
      <c r="B638" s="88">
        <v>53103080010000</v>
      </c>
      <c r="C638" s="89" t="s">
        <v>16</v>
      </c>
      <c r="D638" s="557">
        <v>0</v>
      </c>
      <c r="E638" s="558">
        <v>0</v>
      </c>
      <c r="F638" s="559">
        <v>0</v>
      </c>
      <c r="G638" s="132">
        <f>E638*F638</f>
        <v>0</v>
      </c>
      <c r="H638" s="133">
        <f>D638+G638</f>
        <v>0</v>
      </c>
      <c r="I638" s="734"/>
      <c r="J638" s="735"/>
      <c r="K638" s="735"/>
      <c r="L638" s="736"/>
    </row>
    <row r="639" spans="1:12" ht="13.5" thickBot="1" x14ac:dyDescent="0.25">
      <c r="A639" s="769"/>
      <c r="B639" s="87"/>
      <c r="C639" s="60" t="s">
        <v>17</v>
      </c>
      <c r="D639" s="90">
        <f>SUM(D640:D658)</f>
        <v>0</v>
      </c>
      <c r="E639" s="92"/>
      <c r="F639" s="92"/>
      <c r="G639" s="61">
        <f>SUM(G640:G658)</f>
        <v>0</v>
      </c>
      <c r="H639" s="61">
        <f>SUM(H640:H658)</f>
        <v>0</v>
      </c>
      <c r="I639" s="734"/>
      <c r="J639" s="735"/>
      <c r="K639" s="735"/>
      <c r="L639" s="736"/>
    </row>
    <row r="640" spans="1:12" x14ac:dyDescent="0.2">
      <c r="A640" s="769"/>
      <c r="B640" s="88">
        <v>53201010100000</v>
      </c>
      <c r="C640" s="89" t="s">
        <v>18</v>
      </c>
      <c r="D640" s="560">
        <v>0</v>
      </c>
      <c r="E640" s="552">
        <v>0</v>
      </c>
      <c r="F640" s="553">
        <v>0</v>
      </c>
      <c r="G640" s="132">
        <f t="shared" ref="G640:G658" si="68">E640*F640</f>
        <v>0</v>
      </c>
      <c r="H640" s="133">
        <f t="shared" ref="H640:H658" si="69">D640+G640</f>
        <v>0</v>
      </c>
      <c r="I640" s="734"/>
      <c r="J640" s="735"/>
      <c r="K640" s="735"/>
      <c r="L640" s="736"/>
    </row>
    <row r="641" spans="1:12" x14ac:dyDescent="0.2">
      <c r="A641" s="769"/>
      <c r="B641" s="88">
        <v>53202010100000</v>
      </c>
      <c r="C641" s="89" t="s">
        <v>19</v>
      </c>
      <c r="D641" s="554">
        <v>0</v>
      </c>
      <c r="E641" s="555">
        <v>0</v>
      </c>
      <c r="F641" s="556">
        <v>0</v>
      </c>
      <c r="G641" s="132">
        <f t="shared" si="68"/>
        <v>0</v>
      </c>
      <c r="H641" s="133">
        <f t="shared" si="69"/>
        <v>0</v>
      </c>
      <c r="I641" s="734"/>
      <c r="J641" s="735"/>
      <c r="K641" s="735"/>
      <c r="L641" s="736"/>
    </row>
    <row r="642" spans="1:12" x14ac:dyDescent="0.2">
      <c r="A642" s="769"/>
      <c r="B642" s="88">
        <v>53203010100000</v>
      </c>
      <c r="C642" s="89" t="s">
        <v>20</v>
      </c>
      <c r="D642" s="554">
        <v>0</v>
      </c>
      <c r="E642" s="555">
        <v>0</v>
      </c>
      <c r="F642" s="556">
        <v>0</v>
      </c>
      <c r="G642" s="132">
        <f t="shared" si="68"/>
        <v>0</v>
      </c>
      <c r="H642" s="133">
        <f t="shared" si="69"/>
        <v>0</v>
      </c>
      <c r="I642" s="734"/>
      <c r="J642" s="735"/>
      <c r="K642" s="735"/>
      <c r="L642" s="736"/>
    </row>
    <row r="643" spans="1:12" x14ac:dyDescent="0.2">
      <c r="A643" s="769"/>
      <c r="B643" s="88">
        <v>53203030000000</v>
      </c>
      <c r="C643" s="89" t="s">
        <v>21</v>
      </c>
      <c r="D643" s="554">
        <v>0</v>
      </c>
      <c r="E643" s="555">
        <v>0</v>
      </c>
      <c r="F643" s="556">
        <v>0</v>
      </c>
      <c r="G643" s="132">
        <f t="shared" si="68"/>
        <v>0</v>
      </c>
      <c r="H643" s="133">
        <f t="shared" si="69"/>
        <v>0</v>
      </c>
      <c r="I643" s="734"/>
      <c r="J643" s="735"/>
      <c r="K643" s="735"/>
      <c r="L643" s="736"/>
    </row>
    <row r="644" spans="1:12" x14ac:dyDescent="0.2">
      <c r="A644" s="769"/>
      <c r="B644" s="88">
        <v>53204030000000</v>
      </c>
      <c r="C644" s="89" t="s">
        <v>22</v>
      </c>
      <c r="D644" s="554">
        <v>0</v>
      </c>
      <c r="E644" s="555">
        <v>0</v>
      </c>
      <c r="F644" s="556">
        <v>0</v>
      </c>
      <c r="G644" s="132">
        <f t="shared" si="68"/>
        <v>0</v>
      </c>
      <c r="H644" s="133">
        <f t="shared" si="69"/>
        <v>0</v>
      </c>
      <c r="I644" s="734"/>
      <c r="J644" s="735"/>
      <c r="K644" s="735"/>
      <c r="L644" s="736"/>
    </row>
    <row r="645" spans="1:12" x14ac:dyDescent="0.2">
      <c r="A645" s="769"/>
      <c r="B645" s="88">
        <v>53204100100001</v>
      </c>
      <c r="C645" s="89" t="s">
        <v>23</v>
      </c>
      <c r="D645" s="554">
        <v>0</v>
      </c>
      <c r="E645" s="555">
        <v>0</v>
      </c>
      <c r="F645" s="556">
        <v>0</v>
      </c>
      <c r="G645" s="132">
        <f t="shared" si="68"/>
        <v>0</v>
      </c>
      <c r="H645" s="133">
        <f t="shared" si="69"/>
        <v>0</v>
      </c>
      <c r="I645" s="734"/>
      <c r="J645" s="735"/>
      <c r="K645" s="735"/>
      <c r="L645" s="736"/>
    </row>
    <row r="646" spans="1:12" x14ac:dyDescent="0.2">
      <c r="A646" s="769"/>
      <c r="B646" s="88">
        <v>53204130100000</v>
      </c>
      <c r="C646" s="89" t="s">
        <v>24</v>
      </c>
      <c r="D646" s="554">
        <v>0</v>
      </c>
      <c r="E646" s="555">
        <v>0</v>
      </c>
      <c r="F646" s="556">
        <v>0</v>
      </c>
      <c r="G646" s="132">
        <f t="shared" si="68"/>
        <v>0</v>
      </c>
      <c r="H646" s="133">
        <f t="shared" si="69"/>
        <v>0</v>
      </c>
      <c r="I646" s="734"/>
      <c r="J646" s="735"/>
      <c r="K646" s="735"/>
      <c r="L646" s="736"/>
    </row>
    <row r="647" spans="1:12" x14ac:dyDescent="0.2">
      <c r="A647" s="769"/>
      <c r="B647" s="88">
        <v>53205010100000</v>
      </c>
      <c r="C647" s="89" t="s">
        <v>25</v>
      </c>
      <c r="D647" s="554">
        <v>0</v>
      </c>
      <c r="E647" s="555">
        <v>0</v>
      </c>
      <c r="F647" s="556">
        <v>0</v>
      </c>
      <c r="G647" s="132">
        <f t="shared" si="68"/>
        <v>0</v>
      </c>
      <c r="H647" s="133">
        <f t="shared" si="69"/>
        <v>0</v>
      </c>
      <c r="I647" s="734"/>
      <c r="J647" s="735"/>
      <c r="K647" s="735"/>
      <c r="L647" s="736"/>
    </row>
    <row r="648" spans="1:12" x14ac:dyDescent="0.2">
      <c r="A648" s="769"/>
      <c r="B648" s="88">
        <v>53205020100000</v>
      </c>
      <c r="C648" s="89" t="s">
        <v>26</v>
      </c>
      <c r="D648" s="554">
        <v>0</v>
      </c>
      <c r="E648" s="555">
        <v>0</v>
      </c>
      <c r="F648" s="556">
        <v>0</v>
      </c>
      <c r="G648" s="132">
        <f t="shared" si="68"/>
        <v>0</v>
      </c>
      <c r="H648" s="133">
        <f t="shared" si="69"/>
        <v>0</v>
      </c>
      <c r="I648" s="734"/>
      <c r="J648" s="735"/>
      <c r="K648" s="735"/>
      <c r="L648" s="736"/>
    </row>
    <row r="649" spans="1:12" x14ac:dyDescent="0.2">
      <c r="A649" s="769"/>
      <c r="B649" s="88">
        <v>53205030100000</v>
      </c>
      <c r="C649" s="89" t="s">
        <v>27</v>
      </c>
      <c r="D649" s="554">
        <v>0</v>
      </c>
      <c r="E649" s="555">
        <v>0</v>
      </c>
      <c r="F649" s="556">
        <v>0</v>
      </c>
      <c r="G649" s="132">
        <f t="shared" si="68"/>
        <v>0</v>
      </c>
      <c r="H649" s="133">
        <f t="shared" si="69"/>
        <v>0</v>
      </c>
      <c r="I649" s="734"/>
      <c r="J649" s="735"/>
      <c r="K649" s="735"/>
      <c r="L649" s="736"/>
    </row>
    <row r="650" spans="1:12" x14ac:dyDescent="0.2">
      <c r="A650" s="769"/>
      <c r="B650" s="88">
        <v>53205050100000</v>
      </c>
      <c r="C650" s="89" t="s">
        <v>28</v>
      </c>
      <c r="D650" s="554">
        <v>0</v>
      </c>
      <c r="E650" s="555">
        <v>0</v>
      </c>
      <c r="F650" s="556">
        <v>0</v>
      </c>
      <c r="G650" s="132">
        <f t="shared" si="68"/>
        <v>0</v>
      </c>
      <c r="H650" s="133">
        <f t="shared" si="69"/>
        <v>0</v>
      </c>
      <c r="I650" s="734"/>
      <c r="J650" s="735"/>
      <c r="K650" s="735"/>
      <c r="L650" s="736"/>
    </row>
    <row r="651" spans="1:12" x14ac:dyDescent="0.2">
      <c r="A651" s="769"/>
      <c r="B651" s="88">
        <v>53205060100000</v>
      </c>
      <c r="C651" s="89" t="s">
        <v>29</v>
      </c>
      <c r="D651" s="554">
        <v>0</v>
      </c>
      <c r="E651" s="555">
        <v>0</v>
      </c>
      <c r="F651" s="556">
        <v>0</v>
      </c>
      <c r="G651" s="132">
        <f t="shared" si="68"/>
        <v>0</v>
      </c>
      <c r="H651" s="133">
        <f t="shared" si="69"/>
        <v>0</v>
      </c>
      <c r="I651" s="734"/>
      <c r="J651" s="735"/>
      <c r="K651" s="735"/>
      <c r="L651" s="736"/>
    </row>
    <row r="652" spans="1:12" x14ac:dyDescent="0.2">
      <c r="A652" s="769"/>
      <c r="B652" s="88">
        <v>53205070100000</v>
      </c>
      <c r="C652" s="89" t="s">
        <v>30</v>
      </c>
      <c r="D652" s="554">
        <v>0</v>
      </c>
      <c r="E652" s="555">
        <v>0</v>
      </c>
      <c r="F652" s="556">
        <v>0</v>
      </c>
      <c r="G652" s="132">
        <f t="shared" si="68"/>
        <v>0</v>
      </c>
      <c r="H652" s="133">
        <f t="shared" si="69"/>
        <v>0</v>
      </c>
      <c r="I652" s="734"/>
      <c r="J652" s="735"/>
      <c r="K652" s="735"/>
      <c r="L652" s="736"/>
    </row>
    <row r="653" spans="1:12" x14ac:dyDescent="0.2">
      <c r="A653" s="769"/>
      <c r="B653" s="88">
        <v>53208010100000</v>
      </c>
      <c r="C653" s="89" t="s">
        <v>31</v>
      </c>
      <c r="D653" s="554">
        <v>0</v>
      </c>
      <c r="E653" s="555">
        <v>0</v>
      </c>
      <c r="F653" s="556">
        <v>0</v>
      </c>
      <c r="G653" s="132">
        <f t="shared" si="68"/>
        <v>0</v>
      </c>
      <c r="H653" s="133">
        <f t="shared" si="69"/>
        <v>0</v>
      </c>
      <c r="I653" s="734"/>
      <c r="J653" s="735"/>
      <c r="K653" s="735"/>
      <c r="L653" s="736"/>
    </row>
    <row r="654" spans="1:12" x14ac:dyDescent="0.2">
      <c r="A654" s="769"/>
      <c r="B654" s="88">
        <v>53208070100001</v>
      </c>
      <c r="C654" s="89" t="s">
        <v>32</v>
      </c>
      <c r="D654" s="554">
        <v>0</v>
      </c>
      <c r="E654" s="555">
        <v>0</v>
      </c>
      <c r="F654" s="556">
        <v>0</v>
      </c>
      <c r="G654" s="132">
        <f t="shared" si="68"/>
        <v>0</v>
      </c>
      <c r="H654" s="133">
        <f t="shared" si="69"/>
        <v>0</v>
      </c>
      <c r="I654" s="734"/>
      <c r="J654" s="735"/>
      <c r="K654" s="735"/>
      <c r="L654" s="736"/>
    </row>
    <row r="655" spans="1:12" x14ac:dyDescent="0.2">
      <c r="A655" s="769"/>
      <c r="B655" s="88">
        <v>53208100100001</v>
      </c>
      <c r="C655" s="89" t="s">
        <v>187</v>
      </c>
      <c r="D655" s="554">
        <v>0</v>
      </c>
      <c r="E655" s="555">
        <v>0</v>
      </c>
      <c r="F655" s="556">
        <v>0</v>
      </c>
      <c r="G655" s="132">
        <f t="shared" si="68"/>
        <v>0</v>
      </c>
      <c r="H655" s="133">
        <f t="shared" si="69"/>
        <v>0</v>
      </c>
      <c r="I655" s="734"/>
      <c r="J655" s="735"/>
      <c r="K655" s="735"/>
      <c r="L655" s="736"/>
    </row>
    <row r="656" spans="1:12" x14ac:dyDescent="0.2">
      <c r="A656" s="769"/>
      <c r="B656" s="88">
        <v>53211030000000</v>
      </c>
      <c r="C656" s="89" t="s">
        <v>33</v>
      </c>
      <c r="D656" s="554">
        <v>0</v>
      </c>
      <c r="E656" s="555">
        <v>0</v>
      </c>
      <c r="F656" s="556">
        <v>0</v>
      </c>
      <c r="G656" s="132">
        <f t="shared" si="68"/>
        <v>0</v>
      </c>
      <c r="H656" s="133">
        <f t="shared" si="69"/>
        <v>0</v>
      </c>
      <c r="I656" s="734"/>
      <c r="J656" s="735"/>
      <c r="K656" s="735"/>
      <c r="L656" s="736"/>
    </row>
    <row r="657" spans="1:12" x14ac:dyDescent="0.2">
      <c r="A657" s="769"/>
      <c r="B657" s="88">
        <v>53212020100000</v>
      </c>
      <c r="C657" s="89" t="s">
        <v>122</v>
      </c>
      <c r="D657" s="554">
        <v>0</v>
      </c>
      <c r="E657" s="555">
        <v>0</v>
      </c>
      <c r="F657" s="556">
        <v>0</v>
      </c>
      <c r="G657" s="132">
        <f t="shared" si="68"/>
        <v>0</v>
      </c>
      <c r="H657" s="133">
        <f t="shared" si="69"/>
        <v>0</v>
      </c>
      <c r="I657" s="734"/>
      <c r="J657" s="735"/>
      <c r="K657" s="735"/>
      <c r="L657" s="736"/>
    </row>
    <row r="658" spans="1:12" ht="13.5" thickBot="1" x14ac:dyDescent="0.25">
      <c r="A658" s="769"/>
      <c r="B658" s="88">
        <v>53214020000000</v>
      </c>
      <c r="C658" s="89" t="s">
        <v>34</v>
      </c>
      <c r="D658" s="561">
        <v>0</v>
      </c>
      <c r="E658" s="558">
        <v>0</v>
      </c>
      <c r="F658" s="559">
        <v>0</v>
      </c>
      <c r="G658" s="132">
        <f t="shared" si="68"/>
        <v>0</v>
      </c>
      <c r="H658" s="133">
        <f t="shared" si="69"/>
        <v>0</v>
      </c>
      <c r="I658" s="734"/>
      <c r="J658" s="735"/>
      <c r="K658" s="735"/>
      <c r="L658" s="736"/>
    </row>
    <row r="659" spans="1:12" ht="15.75" customHeight="1" x14ac:dyDescent="0.2">
      <c r="A659" s="769"/>
      <c r="B659" s="86"/>
      <c r="C659" s="56" t="s">
        <v>35</v>
      </c>
      <c r="D659" s="93">
        <f>SUM(D660,D665,D668,D679,D689,D697)</f>
        <v>0</v>
      </c>
      <c r="E659" s="94"/>
      <c r="F659" s="94"/>
      <c r="G659" s="57">
        <f>SUM(G660,G665,G668,G679,G689,G697)</f>
        <v>0</v>
      </c>
      <c r="H659" s="57">
        <f>SUM(H660,H665,H668,H679,H689,H697)</f>
        <v>0</v>
      </c>
      <c r="I659" s="734"/>
      <c r="J659" s="735"/>
      <c r="K659" s="735"/>
      <c r="L659" s="736"/>
    </row>
    <row r="660" spans="1:12" ht="13.5" thickBot="1" x14ac:dyDescent="0.25">
      <c r="A660" s="769"/>
      <c r="B660" s="87"/>
      <c r="C660" s="60" t="s">
        <v>36</v>
      </c>
      <c r="D660" s="61">
        <f>SUM(D661:D664)</f>
        <v>0</v>
      </c>
      <c r="E660" s="55"/>
      <c r="F660" s="55"/>
      <c r="G660" s="62">
        <f>SUM(G661:G664)</f>
        <v>0</v>
      </c>
      <c r="H660" s="62">
        <f>SUM(H661:H664)</f>
        <v>0</v>
      </c>
      <c r="I660" s="734"/>
      <c r="J660" s="735"/>
      <c r="K660" s="735"/>
      <c r="L660" s="736"/>
    </row>
    <row r="661" spans="1:12" x14ac:dyDescent="0.2">
      <c r="A661" s="769"/>
      <c r="B661" s="88">
        <v>53202020100000</v>
      </c>
      <c r="C661" s="89" t="s">
        <v>45</v>
      </c>
      <c r="D661" s="560">
        <v>0</v>
      </c>
      <c r="E661" s="552">
        <v>0</v>
      </c>
      <c r="F661" s="553">
        <v>0</v>
      </c>
      <c r="G661" s="132">
        <f>E661*F661</f>
        <v>0</v>
      </c>
      <c r="H661" s="133">
        <f>D661+G661</f>
        <v>0</v>
      </c>
      <c r="I661" s="734"/>
      <c r="J661" s="735"/>
      <c r="K661" s="735"/>
      <c r="L661" s="736"/>
    </row>
    <row r="662" spans="1:12" x14ac:dyDescent="0.2">
      <c r="A662" s="769"/>
      <c r="B662" s="88">
        <v>53202030000000</v>
      </c>
      <c r="C662" s="89" t="s">
        <v>46</v>
      </c>
      <c r="D662" s="554">
        <v>0</v>
      </c>
      <c r="E662" s="555">
        <v>0</v>
      </c>
      <c r="F662" s="556">
        <v>0</v>
      </c>
      <c r="G662" s="132">
        <f>E662*F662</f>
        <v>0</v>
      </c>
      <c r="H662" s="133">
        <f>D662+G662</f>
        <v>0</v>
      </c>
      <c r="I662" s="734"/>
      <c r="J662" s="735"/>
      <c r="K662" s="735"/>
      <c r="L662" s="736"/>
    </row>
    <row r="663" spans="1:12" x14ac:dyDescent="0.2">
      <c r="A663" s="769"/>
      <c r="B663" s="88">
        <v>53211020000000</v>
      </c>
      <c r="C663" s="89" t="s">
        <v>47</v>
      </c>
      <c r="D663" s="554">
        <v>0</v>
      </c>
      <c r="E663" s="555">
        <v>0</v>
      </c>
      <c r="F663" s="556">
        <v>0</v>
      </c>
      <c r="G663" s="132">
        <f>E663*F663</f>
        <v>0</v>
      </c>
      <c r="H663" s="133">
        <f>D663+G663</f>
        <v>0</v>
      </c>
      <c r="I663" s="734"/>
      <c r="J663" s="735"/>
      <c r="K663" s="735"/>
      <c r="L663" s="736"/>
    </row>
    <row r="664" spans="1:12" ht="13.5" thickBot="1" x14ac:dyDescent="0.25">
      <c r="A664" s="769"/>
      <c r="B664" s="88">
        <v>53101004030000</v>
      </c>
      <c r="C664" s="89" t="s">
        <v>44</v>
      </c>
      <c r="D664" s="561">
        <v>0</v>
      </c>
      <c r="E664" s="558">
        <v>0</v>
      </c>
      <c r="F664" s="559">
        <v>0</v>
      </c>
      <c r="G664" s="132">
        <f>E664*F664</f>
        <v>0</v>
      </c>
      <c r="H664" s="133">
        <f>D664+G664</f>
        <v>0</v>
      </c>
      <c r="I664" s="734"/>
      <c r="J664" s="735"/>
      <c r="K664" s="735"/>
      <c r="L664" s="736"/>
    </row>
    <row r="665" spans="1:12" ht="13.5" thickBot="1" x14ac:dyDescent="0.25">
      <c r="A665" s="769"/>
      <c r="B665" s="87"/>
      <c r="C665" s="60" t="s">
        <v>48</v>
      </c>
      <c r="D665" s="90">
        <f>SUM(D666:D667)</f>
        <v>0</v>
      </c>
      <c r="E665" s="92"/>
      <c r="F665" s="92"/>
      <c r="G665" s="62">
        <f>SUM(G666:G667)</f>
        <v>0</v>
      </c>
      <c r="H665" s="62">
        <f>SUM(H666:H667)</f>
        <v>0</v>
      </c>
      <c r="I665" s="734"/>
      <c r="J665" s="735"/>
      <c r="K665" s="735"/>
      <c r="L665" s="736"/>
    </row>
    <row r="666" spans="1:12" x14ac:dyDescent="0.2">
      <c r="A666" s="769"/>
      <c r="B666" s="88">
        <v>53205080000000</v>
      </c>
      <c r="C666" s="89" t="s">
        <v>49</v>
      </c>
      <c r="D666" s="560">
        <v>0</v>
      </c>
      <c r="E666" s="552">
        <v>0</v>
      </c>
      <c r="F666" s="553">
        <v>0</v>
      </c>
      <c r="G666" s="132">
        <f>E666*F666</f>
        <v>0</v>
      </c>
      <c r="H666" s="133">
        <f>D666+G666</f>
        <v>0</v>
      </c>
      <c r="I666" s="734"/>
      <c r="J666" s="735"/>
      <c r="K666" s="735"/>
      <c r="L666" s="736"/>
    </row>
    <row r="667" spans="1:12" ht="13.5" thickBot="1" x14ac:dyDescent="0.25">
      <c r="A667" s="769"/>
      <c r="B667" s="88">
        <v>53205990000000</v>
      </c>
      <c r="C667" s="89" t="s">
        <v>50</v>
      </c>
      <c r="D667" s="561">
        <v>0</v>
      </c>
      <c r="E667" s="558">
        <v>0</v>
      </c>
      <c r="F667" s="559">
        <v>0</v>
      </c>
      <c r="G667" s="132">
        <f>E667*F667</f>
        <v>0</v>
      </c>
      <c r="H667" s="133">
        <f>D667+G667</f>
        <v>0</v>
      </c>
      <c r="I667" s="734"/>
      <c r="J667" s="735"/>
      <c r="K667" s="735"/>
      <c r="L667" s="736"/>
    </row>
    <row r="668" spans="1:12" ht="13.5" thickBot="1" x14ac:dyDescent="0.25">
      <c r="A668" s="769"/>
      <c r="B668" s="87"/>
      <c r="C668" s="60" t="s">
        <v>51</v>
      </c>
      <c r="D668" s="90">
        <f>SUM(D669:D678)</f>
        <v>0</v>
      </c>
      <c r="E668" s="92"/>
      <c r="F668" s="92"/>
      <c r="G668" s="61">
        <f>SUM(G669:G678)</f>
        <v>0</v>
      </c>
      <c r="H668" s="61">
        <f>SUM(H669:H678)</f>
        <v>0</v>
      </c>
      <c r="I668" s="734"/>
      <c r="J668" s="735"/>
      <c r="K668" s="735"/>
      <c r="L668" s="736"/>
    </row>
    <row r="669" spans="1:12" x14ac:dyDescent="0.2">
      <c r="A669" s="769"/>
      <c r="B669" s="88">
        <v>53203010200000</v>
      </c>
      <c r="C669" s="89" t="s">
        <v>52</v>
      </c>
      <c r="D669" s="560">
        <v>0</v>
      </c>
      <c r="E669" s="562">
        <v>0</v>
      </c>
      <c r="F669" s="553">
        <v>0</v>
      </c>
      <c r="G669" s="132">
        <f t="shared" ref="G669:G678" si="70">E669*F669</f>
        <v>0</v>
      </c>
      <c r="H669" s="133">
        <f t="shared" ref="H669:H678" si="71">D669+G669</f>
        <v>0</v>
      </c>
      <c r="I669" s="734"/>
      <c r="J669" s="735"/>
      <c r="K669" s="735"/>
      <c r="L669" s="736"/>
    </row>
    <row r="670" spans="1:12" x14ac:dyDescent="0.2">
      <c r="A670" s="769"/>
      <c r="B670" s="88">
        <v>53204010000000</v>
      </c>
      <c r="C670" s="89" t="s">
        <v>53</v>
      </c>
      <c r="D670" s="554">
        <v>0</v>
      </c>
      <c r="E670" s="563">
        <v>0</v>
      </c>
      <c r="F670" s="556">
        <v>0</v>
      </c>
      <c r="G670" s="132">
        <f t="shared" si="70"/>
        <v>0</v>
      </c>
      <c r="H670" s="133">
        <f t="shared" si="71"/>
        <v>0</v>
      </c>
      <c r="I670" s="734"/>
      <c r="J670" s="735"/>
      <c r="K670" s="735"/>
      <c r="L670" s="736"/>
    </row>
    <row r="671" spans="1:12" x14ac:dyDescent="0.2">
      <c r="A671" s="769"/>
      <c r="B671" s="88">
        <v>53204040200000</v>
      </c>
      <c r="C671" s="89" t="s">
        <v>54</v>
      </c>
      <c r="D671" s="554">
        <v>0</v>
      </c>
      <c r="E671" s="563">
        <v>0</v>
      </c>
      <c r="F671" s="556">
        <v>0</v>
      </c>
      <c r="G671" s="132">
        <f t="shared" si="70"/>
        <v>0</v>
      </c>
      <c r="H671" s="133">
        <f t="shared" si="71"/>
        <v>0</v>
      </c>
      <c r="I671" s="734"/>
      <c r="J671" s="735"/>
      <c r="K671" s="735"/>
      <c r="L671" s="736"/>
    </row>
    <row r="672" spans="1:12" x14ac:dyDescent="0.2">
      <c r="A672" s="769"/>
      <c r="B672" s="88">
        <v>53204060000000</v>
      </c>
      <c r="C672" s="89" t="s">
        <v>55</v>
      </c>
      <c r="D672" s="554">
        <v>0</v>
      </c>
      <c r="E672" s="563">
        <v>0</v>
      </c>
      <c r="F672" s="556">
        <v>0</v>
      </c>
      <c r="G672" s="132">
        <f t="shared" si="70"/>
        <v>0</v>
      </c>
      <c r="H672" s="133">
        <f t="shared" si="71"/>
        <v>0</v>
      </c>
      <c r="I672" s="734"/>
      <c r="J672" s="735"/>
      <c r="K672" s="735"/>
      <c r="L672" s="736"/>
    </row>
    <row r="673" spans="1:12" x14ac:dyDescent="0.2">
      <c r="A673" s="769"/>
      <c r="B673" s="88">
        <v>53204070000000</v>
      </c>
      <c r="C673" s="89" t="s">
        <v>56</v>
      </c>
      <c r="D673" s="554">
        <v>0</v>
      </c>
      <c r="E673" s="563">
        <v>0</v>
      </c>
      <c r="F673" s="556">
        <v>0</v>
      </c>
      <c r="G673" s="132">
        <f t="shared" si="70"/>
        <v>0</v>
      </c>
      <c r="H673" s="133">
        <f t="shared" si="71"/>
        <v>0</v>
      </c>
      <c r="I673" s="734"/>
      <c r="J673" s="735"/>
      <c r="K673" s="735"/>
      <c r="L673" s="736"/>
    </row>
    <row r="674" spans="1:12" x14ac:dyDescent="0.2">
      <c r="A674" s="769"/>
      <c r="B674" s="88">
        <v>53204080000000</v>
      </c>
      <c r="C674" s="89" t="s">
        <v>57</v>
      </c>
      <c r="D674" s="554">
        <v>0</v>
      </c>
      <c r="E674" s="563">
        <v>0</v>
      </c>
      <c r="F674" s="556">
        <v>0</v>
      </c>
      <c r="G674" s="132">
        <f t="shared" si="70"/>
        <v>0</v>
      </c>
      <c r="H674" s="133">
        <f t="shared" si="71"/>
        <v>0</v>
      </c>
      <c r="I674" s="734"/>
      <c r="J674" s="735"/>
      <c r="K674" s="735"/>
      <c r="L674" s="736"/>
    </row>
    <row r="675" spans="1:12" x14ac:dyDescent="0.2">
      <c r="A675" s="769"/>
      <c r="B675" s="88">
        <v>53214010000000</v>
      </c>
      <c r="C675" s="89" t="s">
        <v>58</v>
      </c>
      <c r="D675" s="554">
        <v>0</v>
      </c>
      <c r="E675" s="563">
        <v>0</v>
      </c>
      <c r="F675" s="556">
        <v>0</v>
      </c>
      <c r="G675" s="132">
        <f t="shared" si="70"/>
        <v>0</v>
      </c>
      <c r="H675" s="133">
        <f t="shared" si="71"/>
        <v>0</v>
      </c>
      <c r="I675" s="734"/>
      <c r="J675" s="735"/>
      <c r="K675" s="735"/>
      <c r="L675" s="736"/>
    </row>
    <row r="676" spans="1:12" x14ac:dyDescent="0.2">
      <c r="A676" s="769"/>
      <c r="B676" s="88">
        <v>53214040000000</v>
      </c>
      <c r="C676" s="89" t="s">
        <v>188</v>
      </c>
      <c r="D676" s="554">
        <v>0</v>
      </c>
      <c r="E676" s="563">
        <v>0</v>
      </c>
      <c r="F676" s="556">
        <v>0</v>
      </c>
      <c r="G676" s="132">
        <f t="shared" si="70"/>
        <v>0</v>
      </c>
      <c r="H676" s="133">
        <f t="shared" si="71"/>
        <v>0</v>
      </c>
      <c r="I676" s="734"/>
      <c r="J676" s="735"/>
      <c r="K676" s="735"/>
      <c r="L676" s="736"/>
    </row>
    <row r="677" spans="1:12" x14ac:dyDescent="0.2">
      <c r="A677" s="769"/>
      <c r="B677" s="88">
        <v>55201010100004</v>
      </c>
      <c r="C677" s="89" t="s">
        <v>59</v>
      </c>
      <c r="D677" s="554">
        <v>0</v>
      </c>
      <c r="E677" s="563">
        <v>0</v>
      </c>
      <c r="F677" s="556">
        <v>0</v>
      </c>
      <c r="G677" s="132">
        <f t="shared" si="70"/>
        <v>0</v>
      </c>
      <c r="H677" s="133">
        <f t="shared" si="71"/>
        <v>0</v>
      </c>
      <c r="I677" s="734"/>
      <c r="J677" s="735"/>
      <c r="K677" s="735"/>
      <c r="L677" s="736"/>
    </row>
    <row r="678" spans="1:12" ht="13.5" thickBot="1" x14ac:dyDescent="0.25">
      <c r="A678" s="769"/>
      <c r="B678" s="88">
        <v>55201010100005</v>
      </c>
      <c r="C678" s="89" t="s">
        <v>60</v>
      </c>
      <c r="D678" s="561">
        <v>0</v>
      </c>
      <c r="E678" s="564">
        <v>0</v>
      </c>
      <c r="F678" s="559">
        <v>0</v>
      </c>
      <c r="G678" s="132">
        <f t="shared" si="70"/>
        <v>0</v>
      </c>
      <c r="H678" s="133">
        <f t="shared" si="71"/>
        <v>0</v>
      </c>
      <c r="I678" s="734"/>
      <c r="J678" s="735"/>
      <c r="K678" s="735"/>
      <c r="L678" s="736"/>
    </row>
    <row r="679" spans="1:12" ht="13.5" thickBot="1" x14ac:dyDescent="0.25">
      <c r="A679" s="769"/>
      <c r="B679" s="87"/>
      <c r="C679" s="60" t="s">
        <v>61</v>
      </c>
      <c r="D679" s="90">
        <f>SUM(D680:D688)</f>
        <v>0</v>
      </c>
      <c r="E679" s="92"/>
      <c r="F679" s="92"/>
      <c r="G679" s="61">
        <f>SUM(G680:G688)</f>
        <v>0</v>
      </c>
      <c r="H679" s="61">
        <f>SUM(H680:H688)</f>
        <v>0</v>
      </c>
      <c r="I679" s="734"/>
      <c r="J679" s="735"/>
      <c r="K679" s="735"/>
      <c r="L679" s="736"/>
    </row>
    <row r="680" spans="1:12" x14ac:dyDescent="0.2">
      <c r="A680" s="769"/>
      <c r="B680" s="88">
        <v>53207010000000</v>
      </c>
      <c r="C680" s="89" t="s">
        <v>62</v>
      </c>
      <c r="D680" s="560">
        <v>0</v>
      </c>
      <c r="E680" s="562">
        <v>0</v>
      </c>
      <c r="F680" s="553">
        <v>0</v>
      </c>
      <c r="G680" s="132">
        <f t="shared" ref="G680:G688" si="72">E680*F680</f>
        <v>0</v>
      </c>
      <c r="H680" s="133">
        <f t="shared" ref="H680:H688" si="73">D680+G680</f>
        <v>0</v>
      </c>
      <c r="I680" s="734"/>
      <c r="J680" s="735"/>
      <c r="K680" s="735"/>
      <c r="L680" s="736"/>
    </row>
    <row r="681" spans="1:12" x14ac:dyDescent="0.2">
      <c r="A681" s="769"/>
      <c r="B681" s="88">
        <v>53207020000000</v>
      </c>
      <c r="C681" s="89" t="s">
        <v>63</v>
      </c>
      <c r="D681" s="554">
        <v>0</v>
      </c>
      <c r="E681" s="563">
        <v>0</v>
      </c>
      <c r="F681" s="556">
        <v>0</v>
      </c>
      <c r="G681" s="132">
        <f t="shared" si="72"/>
        <v>0</v>
      </c>
      <c r="H681" s="133">
        <f t="shared" si="73"/>
        <v>0</v>
      </c>
      <c r="I681" s="734"/>
      <c r="J681" s="735"/>
      <c r="K681" s="735"/>
      <c r="L681" s="736"/>
    </row>
    <row r="682" spans="1:12" x14ac:dyDescent="0.2">
      <c r="A682" s="769"/>
      <c r="B682" s="88">
        <v>53208020000000</v>
      </c>
      <c r="C682" s="89" t="s">
        <v>64</v>
      </c>
      <c r="D682" s="554">
        <v>0</v>
      </c>
      <c r="E682" s="563">
        <v>0</v>
      </c>
      <c r="F682" s="556">
        <v>0</v>
      </c>
      <c r="G682" s="132">
        <f t="shared" si="72"/>
        <v>0</v>
      </c>
      <c r="H682" s="133">
        <f t="shared" si="73"/>
        <v>0</v>
      </c>
      <c r="I682" s="734"/>
      <c r="J682" s="735"/>
      <c r="K682" s="735"/>
      <c r="L682" s="736"/>
    </row>
    <row r="683" spans="1:12" x14ac:dyDescent="0.2">
      <c r="A683" s="769"/>
      <c r="B683" s="88">
        <v>53208990000000</v>
      </c>
      <c r="C683" s="89" t="s">
        <v>65</v>
      </c>
      <c r="D683" s="554">
        <v>0</v>
      </c>
      <c r="E683" s="563">
        <v>0</v>
      </c>
      <c r="F683" s="556">
        <v>0</v>
      </c>
      <c r="G683" s="132">
        <f t="shared" si="72"/>
        <v>0</v>
      </c>
      <c r="H683" s="133">
        <f t="shared" si="73"/>
        <v>0</v>
      </c>
      <c r="I683" s="734"/>
      <c r="J683" s="735"/>
      <c r="K683" s="735"/>
      <c r="L683" s="736"/>
    </row>
    <row r="684" spans="1:12" x14ac:dyDescent="0.2">
      <c r="A684" s="769"/>
      <c r="B684" s="88">
        <v>53209010000000</v>
      </c>
      <c r="C684" s="89" t="s">
        <v>66</v>
      </c>
      <c r="D684" s="554">
        <v>0</v>
      </c>
      <c r="E684" s="563">
        <v>0</v>
      </c>
      <c r="F684" s="556">
        <v>0</v>
      </c>
      <c r="G684" s="132">
        <f t="shared" si="72"/>
        <v>0</v>
      </c>
      <c r="H684" s="133">
        <f t="shared" si="73"/>
        <v>0</v>
      </c>
      <c r="I684" s="734"/>
      <c r="J684" s="735"/>
      <c r="K684" s="735"/>
      <c r="L684" s="736"/>
    </row>
    <row r="685" spans="1:12" x14ac:dyDescent="0.2">
      <c r="A685" s="769"/>
      <c r="B685" s="88">
        <v>53209040000000</v>
      </c>
      <c r="C685" s="89" t="s">
        <v>67</v>
      </c>
      <c r="D685" s="554">
        <v>0</v>
      </c>
      <c r="E685" s="563">
        <v>0</v>
      </c>
      <c r="F685" s="556">
        <v>0</v>
      </c>
      <c r="G685" s="132">
        <f t="shared" si="72"/>
        <v>0</v>
      </c>
      <c r="H685" s="133">
        <f t="shared" si="73"/>
        <v>0</v>
      </c>
      <c r="I685" s="734"/>
      <c r="J685" s="735"/>
      <c r="K685" s="735"/>
      <c r="L685" s="736"/>
    </row>
    <row r="686" spans="1:12" x14ac:dyDescent="0.2">
      <c r="A686" s="769"/>
      <c r="B686" s="88">
        <v>53209050000000</v>
      </c>
      <c r="C686" s="89" t="s">
        <v>68</v>
      </c>
      <c r="D686" s="554">
        <v>0</v>
      </c>
      <c r="E686" s="563">
        <v>0</v>
      </c>
      <c r="F686" s="556">
        <v>0</v>
      </c>
      <c r="G686" s="132">
        <f t="shared" si="72"/>
        <v>0</v>
      </c>
      <c r="H686" s="133">
        <f t="shared" si="73"/>
        <v>0</v>
      </c>
      <c r="I686" s="734"/>
      <c r="J686" s="735"/>
      <c r="K686" s="735"/>
      <c r="L686" s="736"/>
    </row>
    <row r="687" spans="1:12" x14ac:dyDescent="0.2">
      <c r="A687" s="769"/>
      <c r="B687" s="88">
        <v>53209990000000</v>
      </c>
      <c r="C687" s="89" t="s">
        <v>69</v>
      </c>
      <c r="D687" s="554">
        <v>0</v>
      </c>
      <c r="E687" s="563">
        <v>0</v>
      </c>
      <c r="F687" s="556">
        <v>0</v>
      </c>
      <c r="G687" s="132">
        <f t="shared" si="72"/>
        <v>0</v>
      </c>
      <c r="H687" s="133">
        <f t="shared" si="73"/>
        <v>0</v>
      </c>
      <c r="I687" s="734"/>
      <c r="J687" s="735"/>
      <c r="K687" s="735"/>
      <c r="L687" s="736"/>
    </row>
    <row r="688" spans="1:12" ht="13.5" thickBot="1" x14ac:dyDescent="0.25">
      <c r="A688" s="769"/>
      <c r="B688" s="88">
        <v>53210020100000</v>
      </c>
      <c r="C688" s="89" t="s">
        <v>70</v>
      </c>
      <c r="D688" s="561">
        <v>0</v>
      </c>
      <c r="E688" s="564">
        <v>0</v>
      </c>
      <c r="F688" s="559">
        <v>0</v>
      </c>
      <c r="G688" s="132">
        <f t="shared" si="72"/>
        <v>0</v>
      </c>
      <c r="H688" s="133">
        <f t="shared" si="73"/>
        <v>0</v>
      </c>
      <c r="I688" s="734"/>
      <c r="J688" s="735"/>
      <c r="K688" s="735"/>
      <c r="L688" s="736"/>
    </row>
    <row r="689" spans="1:12" ht="13.5" thickBot="1" x14ac:dyDescent="0.25">
      <c r="A689" s="769"/>
      <c r="B689" s="87"/>
      <c r="C689" s="60" t="s">
        <v>71</v>
      </c>
      <c r="D689" s="90">
        <f>SUM(D690:D696)</f>
        <v>0</v>
      </c>
      <c r="E689" s="92"/>
      <c r="F689" s="92"/>
      <c r="G689" s="61">
        <f>SUM(G690:G696)</f>
        <v>0</v>
      </c>
      <c r="H689" s="61">
        <f>SUM(H690:H696)</f>
        <v>0</v>
      </c>
      <c r="I689" s="734"/>
      <c r="J689" s="735"/>
      <c r="K689" s="735"/>
      <c r="L689" s="736"/>
    </row>
    <row r="690" spans="1:12" x14ac:dyDescent="0.2">
      <c r="A690" s="769"/>
      <c r="B690" s="88">
        <v>53206030000000</v>
      </c>
      <c r="C690" s="89" t="s">
        <v>123</v>
      </c>
      <c r="D690" s="560">
        <v>0</v>
      </c>
      <c r="E690" s="562">
        <v>0</v>
      </c>
      <c r="F690" s="553">
        <v>0</v>
      </c>
      <c r="G690" s="132">
        <f t="shared" ref="G690:G696" si="74">E690*F690</f>
        <v>0</v>
      </c>
      <c r="H690" s="133">
        <f t="shared" ref="H690:H696" si="75">D690+G690</f>
        <v>0</v>
      </c>
      <c r="I690" s="734"/>
      <c r="J690" s="735"/>
      <c r="K690" s="735"/>
      <c r="L690" s="736"/>
    </row>
    <row r="691" spans="1:12" x14ac:dyDescent="0.2">
      <c r="A691" s="769"/>
      <c r="B691" s="88">
        <v>53206040000000</v>
      </c>
      <c r="C691" s="89" t="s">
        <v>124</v>
      </c>
      <c r="D691" s="554">
        <v>0</v>
      </c>
      <c r="E691" s="563">
        <v>0</v>
      </c>
      <c r="F691" s="556">
        <v>0</v>
      </c>
      <c r="G691" s="132">
        <f t="shared" si="74"/>
        <v>0</v>
      </c>
      <c r="H691" s="133">
        <f t="shared" si="75"/>
        <v>0</v>
      </c>
      <c r="I691" s="734"/>
      <c r="J691" s="735"/>
      <c r="K691" s="735"/>
      <c r="L691" s="736"/>
    </row>
    <row r="692" spans="1:12" x14ac:dyDescent="0.2">
      <c r="A692" s="769"/>
      <c r="B692" s="88">
        <v>53206060000000</v>
      </c>
      <c r="C692" s="89" t="s">
        <v>125</v>
      </c>
      <c r="D692" s="554">
        <v>0</v>
      </c>
      <c r="E692" s="563">
        <v>0</v>
      </c>
      <c r="F692" s="556">
        <v>0</v>
      </c>
      <c r="G692" s="132">
        <f t="shared" si="74"/>
        <v>0</v>
      </c>
      <c r="H692" s="133">
        <f t="shared" si="75"/>
        <v>0</v>
      </c>
      <c r="I692" s="734"/>
      <c r="J692" s="735"/>
      <c r="K692" s="735"/>
      <c r="L692" s="736"/>
    </row>
    <row r="693" spans="1:12" x14ac:dyDescent="0.2">
      <c r="A693" s="769"/>
      <c r="B693" s="88">
        <v>53206070000000</v>
      </c>
      <c r="C693" s="89" t="s">
        <v>126</v>
      </c>
      <c r="D693" s="554">
        <v>0</v>
      </c>
      <c r="E693" s="563">
        <v>0</v>
      </c>
      <c r="F693" s="556">
        <v>0</v>
      </c>
      <c r="G693" s="132">
        <f t="shared" si="74"/>
        <v>0</v>
      </c>
      <c r="H693" s="133">
        <f t="shared" si="75"/>
        <v>0</v>
      </c>
      <c r="I693" s="734"/>
      <c r="J693" s="735"/>
      <c r="K693" s="735"/>
      <c r="L693" s="736"/>
    </row>
    <row r="694" spans="1:12" x14ac:dyDescent="0.2">
      <c r="A694" s="769"/>
      <c r="B694" s="88">
        <v>53206990000000</v>
      </c>
      <c r="C694" s="89" t="s">
        <v>127</v>
      </c>
      <c r="D694" s="554">
        <v>0</v>
      </c>
      <c r="E694" s="563">
        <v>0</v>
      </c>
      <c r="F694" s="556">
        <v>0</v>
      </c>
      <c r="G694" s="132">
        <f t="shared" si="74"/>
        <v>0</v>
      </c>
      <c r="H694" s="133">
        <f t="shared" si="75"/>
        <v>0</v>
      </c>
      <c r="I694" s="734"/>
      <c r="J694" s="735"/>
      <c r="K694" s="735"/>
      <c r="L694" s="736"/>
    </row>
    <row r="695" spans="1:12" x14ac:dyDescent="0.2">
      <c r="A695" s="769"/>
      <c r="B695" s="88">
        <v>53208030000000</v>
      </c>
      <c r="C695" s="89" t="s">
        <v>128</v>
      </c>
      <c r="D695" s="554">
        <v>0</v>
      </c>
      <c r="E695" s="563">
        <v>0</v>
      </c>
      <c r="F695" s="556">
        <v>0</v>
      </c>
      <c r="G695" s="132">
        <f t="shared" si="74"/>
        <v>0</v>
      </c>
      <c r="H695" s="133">
        <f t="shared" si="75"/>
        <v>0</v>
      </c>
      <c r="I695" s="734"/>
      <c r="J695" s="735"/>
      <c r="K695" s="735"/>
      <c r="L695" s="736"/>
    </row>
    <row r="696" spans="1:12" ht="13.5" thickBot="1" x14ac:dyDescent="0.25">
      <c r="A696" s="769"/>
      <c r="B696" s="88">
        <v>53212060000000</v>
      </c>
      <c r="C696" s="89" t="s">
        <v>121</v>
      </c>
      <c r="D696" s="561">
        <v>0</v>
      </c>
      <c r="E696" s="564">
        <v>0</v>
      </c>
      <c r="F696" s="559">
        <v>0</v>
      </c>
      <c r="G696" s="132">
        <f t="shared" si="74"/>
        <v>0</v>
      </c>
      <c r="H696" s="133">
        <f t="shared" si="75"/>
        <v>0</v>
      </c>
      <c r="I696" s="734"/>
      <c r="J696" s="735"/>
      <c r="K696" s="735"/>
      <c r="L696" s="736"/>
    </row>
    <row r="697" spans="1:12" ht="13.5" thickBot="1" x14ac:dyDescent="0.25">
      <c r="A697" s="769"/>
      <c r="B697" s="87"/>
      <c r="C697" s="60" t="s">
        <v>72</v>
      </c>
      <c r="D697" s="90">
        <f>SUM(D698:D698)</f>
        <v>0</v>
      </c>
      <c r="E697" s="92"/>
      <c r="F697" s="92"/>
      <c r="G697" s="61">
        <f>SUM(G698:G698)</f>
        <v>0</v>
      </c>
      <c r="H697" s="61">
        <f>SUM(H698:H698)</f>
        <v>0</v>
      </c>
      <c r="I697" s="734"/>
      <c r="J697" s="735"/>
      <c r="K697" s="735"/>
      <c r="L697" s="736"/>
    </row>
    <row r="698" spans="1:12" ht="13.5" thickBot="1" x14ac:dyDescent="0.25">
      <c r="A698" s="769"/>
      <c r="B698" s="136">
        <v>53204999000000</v>
      </c>
      <c r="C698" s="137" t="s">
        <v>120</v>
      </c>
      <c r="D698" s="565">
        <v>0</v>
      </c>
      <c r="E698" s="566">
        <v>0</v>
      </c>
      <c r="F698" s="567">
        <v>0</v>
      </c>
      <c r="G698" s="138">
        <f>E698*F698</f>
        <v>0</v>
      </c>
      <c r="H698" s="139">
        <f>D698+G698</f>
        <v>0</v>
      </c>
      <c r="I698" s="737"/>
      <c r="J698" s="738"/>
      <c r="K698" s="738"/>
      <c r="L698" s="739"/>
    </row>
    <row r="699" spans="1:12" collapsed="1" x14ac:dyDescent="0.2">
      <c r="A699" s="770"/>
      <c r="B699" s="144"/>
      <c r="C699" s="145" t="s">
        <v>129</v>
      </c>
      <c r="D699" s="361">
        <f>SUM(D633,D659)</f>
        <v>0</v>
      </c>
      <c r="E699" s="362"/>
      <c r="F699" s="362"/>
      <c r="G699" s="146">
        <f>SUM(G633,G659)</f>
        <v>0</v>
      </c>
      <c r="H699" s="147">
        <f>SUM(H633,H659)</f>
        <v>0</v>
      </c>
      <c r="I699" s="743"/>
      <c r="J699" s="743"/>
      <c r="K699" s="743"/>
      <c r="L699" s="743"/>
    </row>
    <row r="700" spans="1:12" ht="15.75" customHeight="1" x14ac:dyDescent="0.2">
      <c r="A700" s="766" t="s">
        <v>142</v>
      </c>
      <c r="B700" s="766"/>
      <c r="C700" s="766"/>
      <c r="D700" s="766"/>
      <c r="E700" s="766"/>
      <c r="F700" s="766"/>
      <c r="G700" s="767"/>
      <c r="H700" s="141">
        <f>+H78+H147+H216+H285+H354+H423+H492+H561+H630+H699</f>
        <v>47493437.399999999</v>
      </c>
    </row>
    <row r="707" spans="1:8" ht="15.75" x14ac:dyDescent="0.2">
      <c r="A707" s="637" t="s">
        <v>164</v>
      </c>
      <c r="B707" s="637"/>
      <c r="C707" s="637"/>
      <c r="D707" s="637"/>
    </row>
    <row r="708" spans="1:8" x14ac:dyDescent="0.2">
      <c r="D708" s="63"/>
    </row>
    <row r="709" spans="1:8" ht="12.75" customHeight="1" x14ac:dyDescent="0.2">
      <c r="A709" s="771" t="s">
        <v>94</v>
      </c>
      <c r="B709" s="775" t="s">
        <v>130</v>
      </c>
      <c r="C709" s="776"/>
      <c r="D709" s="773" t="s">
        <v>91</v>
      </c>
    </row>
    <row r="710" spans="1:8" ht="27" customHeight="1" x14ac:dyDescent="0.2">
      <c r="A710" s="772"/>
      <c r="B710" s="777"/>
      <c r="C710" s="778"/>
      <c r="D710" s="774"/>
    </row>
    <row r="711" spans="1:8" ht="26.25" customHeight="1" x14ac:dyDescent="0.2">
      <c r="A711" s="140" t="s">
        <v>131</v>
      </c>
      <c r="B711" s="764" t="s">
        <v>90</v>
      </c>
      <c r="C711" s="765"/>
      <c r="D711" s="143">
        <f>+'C) Remuneraciones'!O215</f>
        <v>3026734.3100000005</v>
      </c>
    </row>
    <row r="712" spans="1:8" x14ac:dyDescent="0.2">
      <c r="D712" s="63"/>
    </row>
    <row r="713" spans="1:8" x14ac:dyDescent="0.2">
      <c r="D713" s="63"/>
    </row>
    <row r="714" spans="1:8" x14ac:dyDescent="0.2">
      <c r="D714" s="63"/>
    </row>
    <row r="716" spans="1:8" x14ac:dyDescent="0.2">
      <c r="B716" s="27"/>
      <c r="C716" s="77"/>
      <c r="D716" s="22"/>
      <c r="E716" s="78"/>
      <c r="F716" s="79"/>
      <c r="G716" s="78"/>
      <c r="H716" s="82"/>
    </row>
    <row r="717" spans="1:8" x14ac:dyDescent="0.2">
      <c r="B717" s="27"/>
      <c r="C717" s="77"/>
      <c r="D717" s="22"/>
      <c r="E717" s="78"/>
      <c r="F717" s="79"/>
      <c r="G717" s="78"/>
      <c r="H717" s="82"/>
    </row>
    <row r="718" spans="1:8" x14ac:dyDescent="0.2">
      <c r="B718" s="27"/>
      <c r="C718" s="77"/>
      <c r="E718" s="78"/>
      <c r="F718" s="79"/>
      <c r="G718" s="78"/>
      <c r="H718" s="82"/>
    </row>
    <row r="719" spans="1:8" x14ac:dyDescent="0.2">
      <c r="B719" s="27"/>
      <c r="C719" s="77"/>
      <c r="D719" s="22"/>
      <c r="E719" s="78"/>
      <c r="F719" s="79"/>
      <c r="G719" s="78"/>
      <c r="H719" s="82"/>
    </row>
    <row r="720" spans="1:8" x14ac:dyDescent="0.2">
      <c r="B720" s="27"/>
      <c r="C720" s="77"/>
      <c r="E720" s="78"/>
      <c r="F720" s="79"/>
      <c r="G720" s="78"/>
      <c r="H720" s="82"/>
    </row>
    <row r="721" spans="2:8" x14ac:dyDescent="0.2">
      <c r="B721" s="27"/>
      <c r="C721" s="77"/>
      <c r="D721" s="22"/>
      <c r="E721" s="78"/>
      <c r="F721" s="79"/>
      <c r="G721" s="78"/>
      <c r="H721" s="82"/>
    </row>
    <row r="722" spans="2:8" x14ac:dyDescent="0.2">
      <c r="B722" s="27"/>
      <c r="E722" s="78"/>
      <c r="F722" s="79"/>
      <c r="G722" s="78"/>
      <c r="H722" s="82"/>
    </row>
    <row r="723" spans="2:8" x14ac:dyDescent="0.2">
      <c r="B723" s="27"/>
      <c r="E723" s="78"/>
      <c r="F723" s="79"/>
      <c r="G723" s="78"/>
      <c r="H723" s="82"/>
    </row>
    <row r="724" spans="2:8" x14ac:dyDescent="0.2">
      <c r="B724" s="27"/>
      <c r="E724" s="81"/>
      <c r="F724" s="81"/>
      <c r="G724" s="80"/>
      <c r="H724" s="83"/>
    </row>
  </sheetData>
  <sheetProtection algorithmName="SHA-512" hashValue="1ryQFYm4CMDuum0A40O0+0k7SK5ylXsqD8j+dn40w0cT9IflwsWTJy+ArxSHfGWG9UV6JPFQher3wiYp4vlYmg==" saltValue="1elYP5hOi2iAh58yJ8HFeQ==" spinCount="100000" sheet="1" objects="1" scenarios="1"/>
  <mergeCells count="758">
    <mergeCell ref="A8:C8"/>
    <mergeCell ref="A707:D707"/>
    <mergeCell ref="A12:A78"/>
    <mergeCell ref="A81:A147"/>
    <mergeCell ref="A150:A216"/>
    <mergeCell ref="A219:A285"/>
    <mergeCell ref="A288:A354"/>
    <mergeCell ref="A357:A423"/>
    <mergeCell ref="A426:A492"/>
    <mergeCell ref="A495:A561"/>
    <mergeCell ref="A564:A630"/>
    <mergeCell ref="A493:A494"/>
    <mergeCell ref="B493:B494"/>
    <mergeCell ref="C493:C494"/>
    <mergeCell ref="D493:D494"/>
    <mergeCell ref="A217:A218"/>
    <mergeCell ref="B217:B218"/>
    <mergeCell ref="C217:C218"/>
    <mergeCell ref="D217:D218"/>
    <mergeCell ref="I496:L496"/>
    <mergeCell ref="I497:L497"/>
    <mergeCell ref="I498:L498"/>
    <mergeCell ref="I499:L499"/>
    <mergeCell ref="I500:L500"/>
    <mergeCell ref="I529:L529"/>
    <mergeCell ref="I530:L530"/>
    <mergeCell ref="A562:A563"/>
    <mergeCell ref="B562:B563"/>
    <mergeCell ref="C562:C563"/>
    <mergeCell ref="D562:D563"/>
    <mergeCell ref="E562:G562"/>
    <mergeCell ref="H562:H563"/>
    <mergeCell ref="I562:L563"/>
    <mergeCell ref="I510:L510"/>
    <mergeCell ref="I511:L511"/>
    <mergeCell ref="I512:L512"/>
    <mergeCell ref="I513:L513"/>
    <mergeCell ref="I514:L514"/>
    <mergeCell ref="I515:L515"/>
    <mergeCell ref="I516:L516"/>
    <mergeCell ref="I517:L517"/>
    <mergeCell ref="I518:L518"/>
    <mergeCell ref="I501:L501"/>
    <mergeCell ref="H217:H218"/>
    <mergeCell ref="I217:L218"/>
    <mergeCell ref="I229:L229"/>
    <mergeCell ref="I230:L230"/>
    <mergeCell ref="I156:L156"/>
    <mergeCell ref="I157:L157"/>
    <mergeCell ref="I158:L158"/>
    <mergeCell ref="I159:L159"/>
    <mergeCell ref="I160:L160"/>
    <mergeCell ref="I161:L161"/>
    <mergeCell ref="I162:L162"/>
    <mergeCell ref="I163:L163"/>
    <mergeCell ref="I182:L182"/>
    <mergeCell ref="I164:L164"/>
    <mergeCell ref="I165:L165"/>
    <mergeCell ref="I166:L166"/>
    <mergeCell ref="I167:L167"/>
    <mergeCell ref="I168:L168"/>
    <mergeCell ref="I169:L169"/>
    <mergeCell ref="I170:L170"/>
    <mergeCell ref="I171:L171"/>
    <mergeCell ref="I172:L172"/>
    <mergeCell ref="I185:L185"/>
    <mergeCell ref="I186:L186"/>
    <mergeCell ref="I154:L154"/>
    <mergeCell ref="I155:L155"/>
    <mergeCell ref="I150:L150"/>
    <mergeCell ref="D709:D710"/>
    <mergeCell ref="B709:C710"/>
    <mergeCell ref="I91:L91"/>
    <mergeCell ref="I92:L92"/>
    <mergeCell ref="I93:L93"/>
    <mergeCell ref="I94:L94"/>
    <mergeCell ref="I95:L95"/>
    <mergeCell ref="I96:L96"/>
    <mergeCell ref="E493:G493"/>
    <mergeCell ref="H493:H494"/>
    <mergeCell ref="I493:L494"/>
    <mergeCell ref="I495:L495"/>
    <mergeCell ref="I151:L151"/>
    <mergeCell ref="I152:L152"/>
    <mergeCell ref="I153:L153"/>
    <mergeCell ref="I191:L191"/>
    <mergeCell ref="I192:L192"/>
    <mergeCell ref="I193:L193"/>
    <mergeCell ref="I194:L194"/>
    <mergeCell ref="I195:L195"/>
    <mergeCell ref="E217:G217"/>
    <mergeCell ref="I81:L81"/>
    <mergeCell ref="A79:A80"/>
    <mergeCell ref="B79:B80"/>
    <mergeCell ref="C79:C80"/>
    <mergeCell ref="I79:L80"/>
    <mergeCell ref="A148:A149"/>
    <mergeCell ref="B148:B149"/>
    <mergeCell ref="C148:C149"/>
    <mergeCell ref="D148:D149"/>
    <mergeCell ref="E148:G148"/>
    <mergeCell ref="H148:H149"/>
    <mergeCell ref="I148:L149"/>
    <mergeCell ref="I97:L97"/>
    <mergeCell ref="I98:L98"/>
    <mergeCell ref="I99:L99"/>
    <mergeCell ref="I82:L82"/>
    <mergeCell ref="I83:L83"/>
    <mergeCell ref="I84:L84"/>
    <mergeCell ref="I85:L85"/>
    <mergeCell ref="I86:L86"/>
    <mergeCell ref="I87:L87"/>
    <mergeCell ref="I88:L88"/>
    <mergeCell ref="I89:L89"/>
    <mergeCell ref="I90:L90"/>
    <mergeCell ref="B711:C711"/>
    <mergeCell ref="A286:A287"/>
    <mergeCell ref="B286:B287"/>
    <mergeCell ref="C286:C287"/>
    <mergeCell ref="D286:D287"/>
    <mergeCell ref="E286:G286"/>
    <mergeCell ref="H286:H287"/>
    <mergeCell ref="A355:A356"/>
    <mergeCell ref="B355:B356"/>
    <mergeCell ref="C355:C356"/>
    <mergeCell ref="D355:D356"/>
    <mergeCell ref="A700:G700"/>
    <mergeCell ref="A631:A632"/>
    <mergeCell ref="B631:B632"/>
    <mergeCell ref="C631:C632"/>
    <mergeCell ref="D631:D632"/>
    <mergeCell ref="E631:G631"/>
    <mergeCell ref="H631:H632"/>
    <mergeCell ref="A633:A699"/>
    <mergeCell ref="A709:A710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B10:B11"/>
    <mergeCell ref="A10:A11"/>
    <mergeCell ref="E10:G10"/>
    <mergeCell ref="D10:D11"/>
    <mergeCell ref="D79:D80"/>
    <mergeCell ref="H10:H11"/>
    <mergeCell ref="C10:C11"/>
    <mergeCell ref="E79:G79"/>
    <mergeCell ref="H79:H8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9:L39"/>
    <mergeCell ref="I40:L40"/>
    <mergeCell ref="I41:L41"/>
    <mergeCell ref="I42:L42"/>
    <mergeCell ref="I43:L43"/>
    <mergeCell ref="I44:L44"/>
    <mergeCell ref="I45:L45"/>
    <mergeCell ref="I30:L30"/>
    <mergeCell ref="I31:L31"/>
    <mergeCell ref="E355:G355"/>
    <mergeCell ref="H355:H356"/>
    <mergeCell ref="A424:A425"/>
    <mergeCell ref="B424:B425"/>
    <mergeCell ref="C424:C425"/>
    <mergeCell ref="D424:D425"/>
    <mergeCell ref="E424:G424"/>
    <mergeCell ref="H424:H425"/>
    <mergeCell ref="I32:L32"/>
    <mergeCell ref="I33:L33"/>
    <mergeCell ref="I34:L34"/>
    <mergeCell ref="I35:L35"/>
    <mergeCell ref="I36:L36"/>
    <mergeCell ref="I37:L37"/>
    <mergeCell ref="I38:L38"/>
    <mergeCell ref="I55:L55"/>
    <mergeCell ref="I56:L56"/>
    <mergeCell ref="I57:L57"/>
    <mergeCell ref="I58:L58"/>
    <mergeCell ref="I59:L59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73:L73"/>
    <mergeCell ref="I74:L74"/>
    <mergeCell ref="I75:L75"/>
    <mergeCell ref="I76:L76"/>
    <mergeCell ref="I77:L77"/>
    <mergeCell ref="I78:L78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109:L109"/>
    <mergeCell ref="I110:L110"/>
    <mergeCell ref="I111:L111"/>
    <mergeCell ref="I112:L112"/>
    <mergeCell ref="I113:L113"/>
    <mergeCell ref="I114:L114"/>
    <mergeCell ref="I115:L115"/>
    <mergeCell ref="I116:L116"/>
    <mergeCell ref="I117:L117"/>
    <mergeCell ref="I100:L100"/>
    <mergeCell ref="I101:L101"/>
    <mergeCell ref="I102:L102"/>
    <mergeCell ref="I103:L103"/>
    <mergeCell ref="I104:L104"/>
    <mergeCell ref="I105:L105"/>
    <mergeCell ref="I106:L106"/>
    <mergeCell ref="I107:L107"/>
    <mergeCell ref="I108:L108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35:L135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26:L126"/>
    <mergeCell ref="I145:L145"/>
    <mergeCell ref="I146:L146"/>
    <mergeCell ref="I147:L147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87:L187"/>
    <mergeCell ref="I188:L188"/>
    <mergeCell ref="I189:L189"/>
    <mergeCell ref="I190:L190"/>
    <mergeCell ref="I173:L173"/>
    <mergeCell ref="I174:L174"/>
    <mergeCell ref="I175:L175"/>
    <mergeCell ref="I176:L176"/>
    <mergeCell ref="I177:L177"/>
    <mergeCell ref="I178:L178"/>
    <mergeCell ref="I179:L179"/>
    <mergeCell ref="I180:L180"/>
    <mergeCell ref="I181:L181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86:L287"/>
    <mergeCell ref="I227:L227"/>
    <mergeCell ref="I228:L228"/>
    <mergeCell ref="I231:L231"/>
    <mergeCell ref="I232:L232"/>
    <mergeCell ref="I233:L233"/>
    <mergeCell ref="I234:L234"/>
    <mergeCell ref="I235:L235"/>
    <mergeCell ref="I236:L236"/>
    <mergeCell ref="I249:L249"/>
    <mergeCell ref="I250:L250"/>
    <mergeCell ref="I251:L251"/>
    <mergeCell ref="I252:L252"/>
    <mergeCell ref="I253:L253"/>
    <mergeCell ref="I254:L254"/>
    <mergeCell ref="I273:L273"/>
    <mergeCell ref="I426:L426"/>
    <mergeCell ref="I427:L427"/>
    <mergeCell ref="I454:L454"/>
    <mergeCell ref="I312:L312"/>
    <mergeCell ref="I313:L313"/>
    <mergeCell ref="I314:L314"/>
    <mergeCell ref="I315:L315"/>
    <mergeCell ref="I316:L316"/>
    <mergeCell ref="I317:L317"/>
    <mergeCell ref="I318:L318"/>
    <mergeCell ref="I328:L328"/>
    <mergeCell ref="I329:L329"/>
    <mergeCell ref="I330:L330"/>
    <mergeCell ref="I331:L331"/>
    <mergeCell ref="I332:L332"/>
    <mergeCell ref="I333:L333"/>
    <mergeCell ref="I334:L334"/>
    <mergeCell ref="I335:L335"/>
    <mergeCell ref="I346:L346"/>
    <mergeCell ref="I347:L347"/>
    <mergeCell ref="I348:L348"/>
    <mergeCell ref="I349:L349"/>
    <mergeCell ref="I350:L350"/>
    <mergeCell ref="I351:L351"/>
    <mergeCell ref="I246:L246"/>
    <mergeCell ref="I247:L247"/>
    <mergeCell ref="I248:L248"/>
    <mergeCell ref="I304:L304"/>
    <mergeCell ref="I305:L305"/>
    <mergeCell ref="I355:L356"/>
    <mergeCell ref="I379:L379"/>
    <mergeCell ref="I380:L380"/>
    <mergeCell ref="I424:L425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I237:L237"/>
    <mergeCell ref="I238:L238"/>
    <mergeCell ref="I239:L239"/>
    <mergeCell ref="I240:L240"/>
    <mergeCell ref="I241:L241"/>
    <mergeCell ref="I242:L242"/>
    <mergeCell ref="I243:L243"/>
    <mergeCell ref="I244:L244"/>
    <mergeCell ref="I245:L245"/>
    <mergeCell ref="I270:L270"/>
    <mergeCell ref="I271:L271"/>
    <mergeCell ref="I272:L272"/>
    <mergeCell ref="I298:L298"/>
    <mergeCell ref="I299:L299"/>
    <mergeCell ref="I274:L274"/>
    <mergeCell ref="I275:L275"/>
    <mergeCell ref="I276:L276"/>
    <mergeCell ref="I277:L277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8:L288"/>
    <mergeCell ref="I289:L289"/>
    <mergeCell ref="I290:L290"/>
    <mergeCell ref="I291:L291"/>
    <mergeCell ref="I292:L292"/>
    <mergeCell ref="I293:L293"/>
    <mergeCell ref="I294:L294"/>
    <mergeCell ref="I295:L295"/>
    <mergeCell ref="I296:L296"/>
    <mergeCell ref="I297:L297"/>
    <mergeCell ref="I336:L336"/>
    <mergeCell ref="I319:L319"/>
    <mergeCell ref="I320:L320"/>
    <mergeCell ref="I321:L321"/>
    <mergeCell ref="I322:L322"/>
    <mergeCell ref="I323:L323"/>
    <mergeCell ref="I324:L324"/>
    <mergeCell ref="I325:L325"/>
    <mergeCell ref="I326:L326"/>
    <mergeCell ref="I327:L327"/>
    <mergeCell ref="I310:L310"/>
    <mergeCell ref="I311:L311"/>
    <mergeCell ref="I300:L300"/>
    <mergeCell ref="I301:L301"/>
    <mergeCell ref="I302:L302"/>
    <mergeCell ref="I303:L303"/>
    <mergeCell ref="I306:L306"/>
    <mergeCell ref="I307:L307"/>
    <mergeCell ref="I308:L308"/>
    <mergeCell ref="I309:L309"/>
    <mergeCell ref="I352:L352"/>
    <mergeCell ref="I353:L353"/>
    <mergeCell ref="I354:L354"/>
    <mergeCell ref="I337:L337"/>
    <mergeCell ref="I338:L338"/>
    <mergeCell ref="I339:L339"/>
    <mergeCell ref="I340:L340"/>
    <mergeCell ref="I341:L341"/>
    <mergeCell ref="I342:L342"/>
    <mergeCell ref="I343:L343"/>
    <mergeCell ref="I344:L344"/>
    <mergeCell ref="I345:L345"/>
    <mergeCell ref="I357:L357"/>
    <mergeCell ref="I358:L358"/>
    <mergeCell ref="I359:L359"/>
    <mergeCell ref="I360:L360"/>
    <mergeCell ref="I361:L361"/>
    <mergeCell ref="I362:L362"/>
    <mergeCell ref="I363:L363"/>
    <mergeCell ref="I383:L383"/>
    <mergeCell ref="I384:L384"/>
    <mergeCell ref="I364:L364"/>
    <mergeCell ref="I365:L365"/>
    <mergeCell ref="I366:L366"/>
    <mergeCell ref="I367:L367"/>
    <mergeCell ref="I368:L368"/>
    <mergeCell ref="I369:L369"/>
    <mergeCell ref="I370:L370"/>
    <mergeCell ref="I371:L371"/>
    <mergeCell ref="I372:L372"/>
    <mergeCell ref="I385:L385"/>
    <mergeCell ref="I386:L386"/>
    <mergeCell ref="I387:L387"/>
    <mergeCell ref="I388:L388"/>
    <mergeCell ref="I389:L389"/>
    <mergeCell ref="I390:L390"/>
    <mergeCell ref="I391:L391"/>
    <mergeCell ref="I373:L373"/>
    <mergeCell ref="I374:L374"/>
    <mergeCell ref="I375:L375"/>
    <mergeCell ref="I376:L376"/>
    <mergeCell ref="I377:L377"/>
    <mergeCell ref="I378:L378"/>
    <mergeCell ref="I381:L381"/>
    <mergeCell ref="I382:L382"/>
    <mergeCell ref="I401:L401"/>
    <mergeCell ref="I402:L402"/>
    <mergeCell ref="I403:L403"/>
    <mergeCell ref="I404:L404"/>
    <mergeCell ref="I405:L405"/>
    <mergeCell ref="I406:L406"/>
    <mergeCell ref="I407:L407"/>
    <mergeCell ref="I408:L408"/>
    <mergeCell ref="I409:L409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I419:L419"/>
    <mergeCell ref="I420:L420"/>
    <mergeCell ref="I421:L421"/>
    <mergeCell ref="I422:L422"/>
    <mergeCell ref="I423:L423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418:L418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5:L445"/>
    <mergeCell ref="I428:L428"/>
    <mergeCell ref="I429:L429"/>
    <mergeCell ref="I430:L430"/>
    <mergeCell ref="I431:L431"/>
    <mergeCell ref="I432:L432"/>
    <mergeCell ref="I433:L433"/>
    <mergeCell ref="I434:L434"/>
    <mergeCell ref="I435:L435"/>
    <mergeCell ref="I436:L436"/>
    <mergeCell ref="I446:L446"/>
    <mergeCell ref="I447:L447"/>
    <mergeCell ref="I448:L448"/>
    <mergeCell ref="I449:L449"/>
    <mergeCell ref="I450:L450"/>
    <mergeCell ref="I451:L451"/>
    <mergeCell ref="I452:L452"/>
    <mergeCell ref="I453:L453"/>
    <mergeCell ref="I474:L474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64:L464"/>
    <mergeCell ref="I455:L455"/>
    <mergeCell ref="I475:L475"/>
    <mergeCell ref="I476:L476"/>
    <mergeCell ref="I477:L477"/>
    <mergeCell ref="I478:L478"/>
    <mergeCell ref="I479:L479"/>
    <mergeCell ref="I480:L480"/>
    <mergeCell ref="I481:L481"/>
    <mergeCell ref="I482:L482"/>
    <mergeCell ref="I465:L465"/>
    <mergeCell ref="I466:L466"/>
    <mergeCell ref="I467:L467"/>
    <mergeCell ref="I468:L468"/>
    <mergeCell ref="I469:L469"/>
    <mergeCell ref="I470:L470"/>
    <mergeCell ref="I471:L471"/>
    <mergeCell ref="I472:L472"/>
    <mergeCell ref="I473:L473"/>
    <mergeCell ref="I492:L492"/>
    <mergeCell ref="I483:L483"/>
    <mergeCell ref="I484:L484"/>
    <mergeCell ref="I485:L485"/>
    <mergeCell ref="I486:L486"/>
    <mergeCell ref="I487:L487"/>
    <mergeCell ref="I488:L488"/>
    <mergeCell ref="I489:L489"/>
    <mergeCell ref="I490:L490"/>
    <mergeCell ref="I491:L491"/>
    <mergeCell ref="I502:L502"/>
    <mergeCell ref="I503:L503"/>
    <mergeCell ref="I504:L504"/>
    <mergeCell ref="I505:L505"/>
    <mergeCell ref="I506:L506"/>
    <mergeCell ref="I507:L507"/>
    <mergeCell ref="I508:L508"/>
    <mergeCell ref="I509:L509"/>
    <mergeCell ref="I528:L528"/>
    <mergeCell ref="I531:L531"/>
    <mergeCell ref="I532:L532"/>
    <mergeCell ref="I533:L533"/>
    <mergeCell ref="I534:L534"/>
    <mergeCell ref="I535:L535"/>
    <mergeCell ref="I536:L536"/>
    <mergeCell ref="I537:L537"/>
    <mergeCell ref="I519:L519"/>
    <mergeCell ref="I520:L520"/>
    <mergeCell ref="I521:L521"/>
    <mergeCell ref="I522:L522"/>
    <mergeCell ref="I523:L523"/>
    <mergeCell ref="I524:L524"/>
    <mergeCell ref="I525:L525"/>
    <mergeCell ref="I526:L526"/>
    <mergeCell ref="I527:L527"/>
    <mergeCell ref="I547:L547"/>
    <mergeCell ref="I548:L548"/>
    <mergeCell ref="I549:L549"/>
    <mergeCell ref="I550:L550"/>
    <mergeCell ref="I551:L551"/>
    <mergeCell ref="I552:L552"/>
    <mergeCell ref="I553:L553"/>
    <mergeCell ref="I554:L554"/>
    <mergeCell ref="I555:L555"/>
    <mergeCell ref="I538:L538"/>
    <mergeCell ref="I539:L539"/>
    <mergeCell ref="I540:L540"/>
    <mergeCell ref="I541:L541"/>
    <mergeCell ref="I542:L542"/>
    <mergeCell ref="I543:L543"/>
    <mergeCell ref="I544:L544"/>
    <mergeCell ref="I545:L545"/>
    <mergeCell ref="I546:L546"/>
    <mergeCell ref="I556:L556"/>
    <mergeCell ref="I557:L557"/>
    <mergeCell ref="I558:L558"/>
    <mergeCell ref="I559:L559"/>
    <mergeCell ref="I560:L560"/>
    <mergeCell ref="I561:L561"/>
    <mergeCell ref="I564:L564"/>
    <mergeCell ref="I583:L583"/>
    <mergeCell ref="I584:L584"/>
    <mergeCell ref="I565:L565"/>
    <mergeCell ref="I566:L566"/>
    <mergeCell ref="I567:L567"/>
    <mergeCell ref="I568:L568"/>
    <mergeCell ref="I569:L569"/>
    <mergeCell ref="I570:L570"/>
    <mergeCell ref="I571:L571"/>
    <mergeCell ref="I572:L572"/>
    <mergeCell ref="I573:L573"/>
    <mergeCell ref="I585:L585"/>
    <mergeCell ref="I586:L586"/>
    <mergeCell ref="I587:L587"/>
    <mergeCell ref="I588:L588"/>
    <mergeCell ref="I589:L589"/>
    <mergeCell ref="I590:L590"/>
    <mergeCell ref="I591:L591"/>
    <mergeCell ref="I574:L574"/>
    <mergeCell ref="I575:L575"/>
    <mergeCell ref="I576:L576"/>
    <mergeCell ref="I577:L577"/>
    <mergeCell ref="I578:L578"/>
    <mergeCell ref="I579:L579"/>
    <mergeCell ref="I580:L580"/>
    <mergeCell ref="I581:L581"/>
    <mergeCell ref="I582:L582"/>
    <mergeCell ref="I601:L601"/>
    <mergeCell ref="I602:L602"/>
    <mergeCell ref="I603:L603"/>
    <mergeCell ref="I606:L606"/>
    <mergeCell ref="I607:L607"/>
    <mergeCell ref="I608:L608"/>
    <mergeCell ref="I609:L609"/>
    <mergeCell ref="I610:L610"/>
    <mergeCell ref="I592:L592"/>
    <mergeCell ref="I593:L593"/>
    <mergeCell ref="I594:L594"/>
    <mergeCell ref="I595:L595"/>
    <mergeCell ref="I596:L596"/>
    <mergeCell ref="I597:L597"/>
    <mergeCell ref="I598:L598"/>
    <mergeCell ref="I599:L599"/>
    <mergeCell ref="I600:L600"/>
    <mergeCell ref="I604:L604"/>
    <mergeCell ref="I605:L605"/>
    <mergeCell ref="I620:L620"/>
    <mergeCell ref="I621:L621"/>
    <mergeCell ref="I622:L622"/>
    <mergeCell ref="I623:L623"/>
    <mergeCell ref="I624:L624"/>
    <mergeCell ref="I625:L625"/>
    <mergeCell ref="I626:L626"/>
    <mergeCell ref="I627:L627"/>
    <mergeCell ref="I628:L628"/>
    <mergeCell ref="I611:L611"/>
    <mergeCell ref="I612:L612"/>
    <mergeCell ref="I613:L613"/>
    <mergeCell ref="I614:L614"/>
    <mergeCell ref="I615:L615"/>
    <mergeCell ref="I616:L616"/>
    <mergeCell ref="I617:L617"/>
    <mergeCell ref="I618:L618"/>
    <mergeCell ref="I619:L619"/>
    <mergeCell ref="I629:L629"/>
    <mergeCell ref="I630:L630"/>
    <mergeCell ref="I633:L633"/>
    <mergeCell ref="I634:L634"/>
    <mergeCell ref="I635:L635"/>
    <mergeCell ref="I636:L636"/>
    <mergeCell ref="I637:L637"/>
    <mergeCell ref="I656:L656"/>
    <mergeCell ref="I657:L657"/>
    <mergeCell ref="I631:L632"/>
    <mergeCell ref="I638:L638"/>
    <mergeCell ref="I639:L639"/>
    <mergeCell ref="I640:L640"/>
    <mergeCell ref="I641:L641"/>
    <mergeCell ref="I642:L642"/>
    <mergeCell ref="I643:L643"/>
    <mergeCell ref="I644:L644"/>
    <mergeCell ref="I645:L645"/>
    <mergeCell ref="I646:L646"/>
    <mergeCell ref="I664:L664"/>
    <mergeCell ref="I647:L647"/>
    <mergeCell ref="I648:L648"/>
    <mergeCell ref="I649:L649"/>
    <mergeCell ref="I650:L650"/>
    <mergeCell ref="I651:L651"/>
    <mergeCell ref="I652:L652"/>
    <mergeCell ref="I653:L653"/>
    <mergeCell ref="I654:L654"/>
    <mergeCell ref="I655:L655"/>
    <mergeCell ref="I658:L658"/>
    <mergeCell ref="I659:L659"/>
    <mergeCell ref="I660:L660"/>
    <mergeCell ref="I661:L661"/>
    <mergeCell ref="I662:L662"/>
    <mergeCell ref="I663:L663"/>
    <mergeCell ref="I674:L674"/>
    <mergeCell ref="I675:L675"/>
    <mergeCell ref="I676:L676"/>
    <mergeCell ref="I677:L677"/>
    <mergeCell ref="I678:L678"/>
    <mergeCell ref="I681:L681"/>
    <mergeCell ref="I682:L682"/>
    <mergeCell ref="I683:L683"/>
    <mergeCell ref="I665:L665"/>
    <mergeCell ref="I666:L666"/>
    <mergeCell ref="I667:L667"/>
    <mergeCell ref="I668:L668"/>
    <mergeCell ref="I669:L669"/>
    <mergeCell ref="I670:L670"/>
    <mergeCell ref="I671:L671"/>
    <mergeCell ref="I672:L672"/>
    <mergeCell ref="I673:L673"/>
    <mergeCell ref="I679:L679"/>
    <mergeCell ref="I680:L680"/>
    <mergeCell ref="I693:L693"/>
    <mergeCell ref="I694:L694"/>
    <mergeCell ref="I695:L695"/>
    <mergeCell ref="I696:L696"/>
    <mergeCell ref="I697:L697"/>
    <mergeCell ref="I698:L698"/>
    <mergeCell ref="I699:L699"/>
    <mergeCell ref="I684:L684"/>
    <mergeCell ref="I685:L685"/>
    <mergeCell ref="I686:L686"/>
    <mergeCell ref="I687:L687"/>
    <mergeCell ref="I688:L688"/>
    <mergeCell ref="I689:L689"/>
    <mergeCell ref="I690:L690"/>
    <mergeCell ref="I691:L691"/>
    <mergeCell ref="I692:L692"/>
    <mergeCell ref="D4:E4"/>
    <mergeCell ref="I205:L205"/>
    <mergeCell ref="I215:L215"/>
    <mergeCell ref="I216:L216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I214:L214"/>
    <mergeCell ref="I196:L196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I183:L183"/>
    <mergeCell ref="I184:L184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 G344:H344 G352:H352 G334:H334 G323:H323 G320:H320 G294:H294 G283:H283 G275:H275 G265:H265 G254:H254 G251:H251 G225:H225 G214:H214 G206:H206 G196:H196 G185:H185 G182:H182 G156:H156 G145:H145 G137:H137 G127:H127 G116:H116 G113:H113 G87:H87 G363:H363 G389:H389 G392:H392 G403:H403 G413:H413 G421:H421 G432:H432 G458:H458 G461:H461 G472:H472 G482:H482 G490:H490 G501:H501 G527:H527 G530:H530 G541:H541 G551:H551 G559:H559 G570:H570 G596:H596 G599:H599 G610:H610 G620:H620 G628:H628 G639:H639 G665:H665 G668:H668 G679:H679 G689:H689 G697:H697" formula="1"/>
    <ignoredError sqref="H7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K187"/>
  <sheetViews>
    <sheetView showGridLines="0" tabSelected="1" zoomScale="80" zoomScaleNormal="80" workbookViewId="0">
      <selection activeCell="I22" sqref="I22"/>
    </sheetView>
  </sheetViews>
  <sheetFormatPr baseColWidth="10" defaultColWidth="11.42578125" defaultRowHeight="12.75" x14ac:dyDescent="0.2"/>
  <cols>
    <col min="1" max="1" width="37.140625" style="5" customWidth="1"/>
    <col min="2" max="2" width="21.42578125" style="5" customWidth="1"/>
    <col min="3" max="3" width="20.85546875" style="5" bestFit="1" customWidth="1"/>
    <col min="4" max="4" width="19.28515625" style="5" customWidth="1"/>
    <col min="5" max="5" width="18.85546875" style="5" customWidth="1"/>
    <col min="6" max="6" width="18" style="5" customWidth="1"/>
    <col min="7" max="7" width="18.28515625" style="5" customWidth="1"/>
    <col min="8" max="8" width="18.140625" style="5" bestFit="1" customWidth="1"/>
    <col min="9" max="9" width="18.7109375" style="5" bestFit="1" customWidth="1"/>
    <col min="10" max="10" width="16.42578125" style="5" bestFit="1" customWidth="1"/>
    <col min="11" max="11" width="17.5703125" style="5" customWidth="1"/>
    <col min="12" max="12" width="17.28515625" style="5" customWidth="1"/>
    <col min="13" max="13" width="16.85546875" style="5" customWidth="1"/>
    <col min="14" max="14" width="14.85546875" style="5" customWidth="1"/>
    <col min="15" max="15" width="16.42578125" style="5" bestFit="1" customWidth="1"/>
    <col min="16" max="16" width="15.85546875" style="5" customWidth="1"/>
    <col min="17" max="16384" width="11.42578125" style="5"/>
  </cols>
  <sheetData>
    <row r="1" spans="1:245" s="7" customFormat="1" x14ac:dyDescent="0.2">
      <c r="A1" s="6"/>
      <c r="C1" s="8"/>
      <c r="D1" s="8"/>
      <c r="E1" s="63" t="s">
        <v>180</v>
      </c>
      <c r="F1" s="8"/>
      <c r="G1" s="8"/>
      <c r="IJ1" s="5"/>
      <c r="IK1" s="5"/>
    </row>
    <row r="2" spans="1:245" s="7" customFormat="1" x14ac:dyDescent="0.2">
      <c r="A2" s="9"/>
      <c r="C2" s="8"/>
      <c r="D2" s="8"/>
      <c r="E2" s="63" t="s">
        <v>178</v>
      </c>
      <c r="F2" s="8"/>
      <c r="G2" s="8"/>
      <c r="J2" s="8"/>
      <c r="K2" s="8"/>
      <c r="IJ2" s="5"/>
      <c r="IK2" s="5"/>
    </row>
    <row r="3" spans="1:245" s="7" customFormat="1" x14ac:dyDescent="0.2">
      <c r="A3" s="5"/>
      <c r="IJ3" s="5"/>
      <c r="IK3" s="5"/>
    </row>
    <row r="4" spans="1:245" s="7" customFormat="1" ht="18.75" customHeight="1" x14ac:dyDescent="0.2">
      <c r="A4" s="27"/>
      <c r="B4" s="28"/>
      <c r="C4" s="632" t="s">
        <v>0</v>
      </c>
      <c r="D4" s="632"/>
      <c r="E4" s="783" t="str">
        <f>+'A) Reajuste Tarifas y Ocupación'!E5</f>
        <v>(DEPTO./DELEG.)</v>
      </c>
      <c r="F4" s="784"/>
      <c r="J4" s="4"/>
      <c r="IA4" s="5"/>
      <c r="IB4" s="5"/>
      <c r="IC4" s="5"/>
      <c r="ID4" s="5"/>
      <c r="IE4" s="5"/>
      <c r="IF4" s="5"/>
    </row>
    <row r="5" spans="1:245" s="7" customFormat="1" x14ac:dyDescent="0.2">
      <c r="A5" s="5"/>
      <c r="B5" s="5"/>
      <c r="C5" s="5"/>
      <c r="D5" s="5"/>
      <c r="E5" s="5"/>
      <c r="F5" s="10"/>
      <c r="G5" s="363"/>
      <c r="H5" s="8"/>
      <c r="I5" s="8"/>
      <c r="J5" s="4"/>
      <c r="IA5" s="5"/>
      <c r="IB5" s="5"/>
      <c r="IC5" s="5"/>
      <c r="ID5" s="5"/>
      <c r="IE5" s="5"/>
      <c r="IF5" s="5"/>
    </row>
    <row r="6" spans="1:245" s="7" customFormat="1" ht="15.75" x14ac:dyDescent="0.2">
      <c r="A6" s="790" t="s">
        <v>173</v>
      </c>
      <c r="B6" s="790"/>
      <c r="C6" s="790"/>
      <c r="D6" s="790"/>
      <c r="E6" s="5"/>
      <c r="F6" s="10"/>
      <c r="G6" s="363"/>
      <c r="H6" s="8"/>
      <c r="I6" s="8"/>
      <c r="J6" s="4"/>
      <c r="IA6" s="5"/>
      <c r="IB6" s="5"/>
      <c r="IC6" s="5"/>
      <c r="ID6" s="5"/>
      <c r="IE6" s="5"/>
      <c r="IF6" s="5"/>
    </row>
    <row r="7" spans="1:245" x14ac:dyDescent="0.2">
      <c r="B7" s="75"/>
      <c r="C7" s="75"/>
      <c r="E7" s="74"/>
      <c r="F7" s="75"/>
      <c r="G7" s="75"/>
      <c r="H7" s="75"/>
      <c r="K7" s="84"/>
    </row>
    <row r="8" spans="1:245" ht="39" customHeight="1" x14ac:dyDescent="0.2">
      <c r="A8" s="12" t="s">
        <v>148</v>
      </c>
      <c r="B8" s="169" t="str">
        <f>+L26</f>
        <v>Ingreso por Matrícula</v>
      </c>
      <c r="C8" s="170" t="str">
        <f>+M26</f>
        <v>Ingreso por Mensualidad</v>
      </c>
      <c r="D8" s="171" t="s">
        <v>181</v>
      </c>
      <c r="E8" s="172" t="s">
        <v>95</v>
      </c>
      <c r="F8" s="66" t="s">
        <v>92</v>
      </c>
      <c r="G8" s="67" t="s">
        <v>93</v>
      </c>
      <c r="H8" s="68" t="s">
        <v>135</v>
      </c>
      <c r="I8" s="13" t="s">
        <v>146</v>
      </c>
      <c r="K8" s="186" t="s">
        <v>145</v>
      </c>
      <c r="L8" s="25"/>
    </row>
    <row r="9" spans="1:245" x14ac:dyDescent="0.2">
      <c r="A9" s="142" t="str">
        <f>+'A) Reajuste Tarifas y Ocupación'!A12</f>
        <v>Jardín Infantil Pequeños Colonos</v>
      </c>
      <c r="B9" s="200">
        <f>+L43</f>
        <v>3017500</v>
      </c>
      <c r="C9" s="288">
        <f>+M43</f>
        <v>30175000</v>
      </c>
      <c r="D9" s="295">
        <f>+N43</f>
        <v>0</v>
      </c>
      <c r="E9" s="202">
        <f>+B9+D9+C9</f>
        <v>33192500</v>
      </c>
      <c r="F9" s="69">
        <f>+'D) Estimación Costos'!H78</f>
        <v>47493437.399999999</v>
      </c>
      <c r="G9" s="70">
        <f>IFERROR(K9*'D) Estimación Costos'!$D$711,0)</f>
        <v>3026734.3100000005</v>
      </c>
      <c r="H9" s="72">
        <f>+F9+G9</f>
        <v>50520171.710000001</v>
      </c>
      <c r="I9" s="289">
        <f t="shared" ref="I9:I18" si="0">E9-H9</f>
        <v>-17327671.710000001</v>
      </c>
      <c r="K9" s="568">
        <f>IFERROR(SUM(B9:C9)/SUM($B$19:$C$19),0)</f>
        <v>1</v>
      </c>
      <c r="L9" s="569"/>
    </row>
    <row r="10" spans="1:245" x14ac:dyDescent="0.2">
      <c r="A10" s="142" t="str">
        <f>+'A) Reajuste Tarifas y Ocupación'!A17</f>
        <v>(Nombre de J.I. n° 2)</v>
      </c>
      <c r="B10" s="200">
        <f>+L59</f>
        <v>0</v>
      </c>
      <c r="C10" s="288">
        <f>+M59</f>
        <v>0</v>
      </c>
      <c r="D10" s="295">
        <f>+N59</f>
        <v>0</v>
      </c>
      <c r="E10" s="202">
        <f t="shared" ref="E10:E18" si="1">+B10+D10+C10</f>
        <v>0</v>
      </c>
      <c r="F10" s="71">
        <f>+'D) Estimación Costos'!H147</f>
        <v>0</v>
      </c>
      <c r="G10" s="70">
        <f>IFERROR(K10*'D) Estimación Costos'!$D$711,0)</f>
        <v>0</v>
      </c>
      <c r="H10" s="72">
        <f t="shared" ref="H10:H18" si="2">+F10+G10</f>
        <v>0</v>
      </c>
      <c r="I10" s="289">
        <f t="shared" si="0"/>
        <v>0</v>
      </c>
      <c r="K10" s="568">
        <f t="shared" ref="K10:K18" si="3">IFERROR(SUM(B10:C10)/SUM($B$19:$C$19),0)</f>
        <v>0</v>
      </c>
      <c r="L10" s="569"/>
    </row>
    <row r="11" spans="1:245" x14ac:dyDescent="0.2">
      <c r="A11" s="142" t="str">
        <f>+'A) Reajuste Tarifas y Ocupación'!A22</f>
        <v>(Nombre de J.I. n° 3)</v>
      </c>
      <c r="B11" s="200">
        <f>+L75</f>
        <v>0</v>
      </c>
      <c r="C11" s="288">
        <f>+M75</f>
        <v>0</v>
      </c>
      <c r="D11" s="295">
        <f>+N75</f>
        <v>0</v>
      </c>
      <c r="E11" s="202">
        <f t="shared" si="1"/>
        <v>0</v>
      </c>
      <c r="F11" s="71">
        <f>+'D) Estimación Costos'!H216</f>
        <v>0</v>
      </c>
      <c r="G11" s="70">
        <f>IFERROR(K11*'D) Estimación Costos'!$D$711,0)</f>
        <v>0</v>
      </c>
      <c r="H11" s="72">
        <f t="shared" si="2"/>
        <v>0</v>
      </c>
      <c r="I11" s="289">
        <f t="shared" si="0"/>
        <v>0</v>
      </c>
      <c r="K11" s="568">
        <f t="shared" si="3"/>
        <v>0</v>
      </c>
      <c r="L11" s="569"/>
    </row>
    <row r="12" spans="1:245" x14ac:dyDescent="0.2">
      <c r="A12" s="142" t="str">
        <f>+'A) Reajuste Tarifas y Ocupación'!A27</f>
        <v>(Nombre de J.I. n° 4)</v>
      </c>
      <c r="B12" s="200">
        <f>+L91</f>
        <v>0</v>
      </c>
      <c r="C12" s="288">
        <f>+M91</f>
        <v>0</v>
      </c>
      <c r="D12" s="295">
        <f>+N91</f>
        <v>0</v>
      </c>
      <c r="E12" s="202">
        <f t="shared" si="1"/>
        <v>0</v>
      </c>
      <c r="F12" s="71">
        <f>+'D) Estimación Costos'!H285</f>
        <v>0</v>
      </c>
      <c r="G12" s="70">
        <f>IFERROR(K12*'D) Estimación Costos'!$D$711,0)</f>
        <v>0</v>
      </c>
      <c r="H12" s="72">
        <f t="shared" si="2"/>
        <v>0</v>
      </c>
      <c r="I12" s="289">
        <f t="shared" si="0"/>
        <v>0</v>
      </c>
      <c r="K12" s="568">
        <f t="shared" si="3"/>
        <v>0</v>
      </c>
      <c r="L12" s="569"/>
    </row>
    <row r="13" spans="1:245" x14ac:dyDescent="0.2">
      <c r="A13" s="142" t="str">
        <f>+'A) Reajuste Tarifas y Ocupación'!A32</f>
        <v>(Nombre de J.I. n° 5)</v>
      </c>
      <c r="B13" s="200">
        <f>+L107</f>
        <v>0</v>
      </c>
      <c r="C13" s="288">
        <f>+M107</f>
        <v>0</v>
      </c>
      <c r="D13" s="295">
        <f>+N107</f>
        <v>0</v>
      </c>
      <c r="E13" s="202">
        <f t="shared" si="1"/>
        <v>0</v>
      </c>
      <c r="F13" s="71">
        <f>+'D) Estimación Costos'!H354</f>
        <v>0</v>
      </c>
      <c r="G13" s="70">
        <f>IFERROR(K13*'D) Estimación Costos'!$D$711,0)</f>
        <v>0</v>
      </c>
      <c r="H13" s="72">
        <f t="shared" si="2"/>
        <v>0</v>
      </c>
      <c r="I13" s="289">
        <f t="shared" si="0"/>
        <v>0</v>
      </c>
      <c r="K13" s="568">
        <f t="shared" si="3"/>
        <v>0</v>
      </c>
      <c r="L13" s="569"/>
    </row>
    <row r="14" spans="1:245" x14ac:dyDescent="0.2">
      <c r="A14" s="142" t="str">
        <f>+'A) Reajuste Tarifas y Ocupación'!A37</f>
        <v>(Nombre de J.I. n° 6)</v>
      </c>
      <c r="B14" s="201">
        <f>+L123</f>
        <v>0</v>
      </c>
      <c r="C14" s="288">
        <f>+M123</f>
        <v>0</v>
      </c>
      <c r="D14" s="295">
        <f>+N123</f>
        <v>0</v>
      </c>
      <c r="E14" s="202">
        <f t="shared" si="1"/>
        <v>0</v>
      </c>
      <c r="F14" s="71">
        <f>+'D) Estimación Costos'!H423</f>
        <v>0</v>
      </c>
      <c r="G14" s="70">
        <f>IFERROR(K14*'D) Estimación Costos'!$D$711,0)</f>
        <v>0</v>
      </c>
      <c r="H14" s="72">
        <f t="shared" si="2"/>
        <v>0</v>
      </c>
      <c r="I14" s="289">
        <f t="shared" si="0"/>
        <v>0</v>
      </c>
      <c r="K14" s="568">
        <f t="shared" si="3"/>
        <v>0</v>
      </c>
      <c r="L14" s="569"/>
    </row>
    <row r="15" spans="1:245" x14ac:dyDescent="0.2">
      <c r="A15" s="142" t="str">
        <f>+'A) Reajuste Tarifas y Ocupación'!A44</f>
        <v>Sala Cuna YYYYY</v>
      </c>
      <c r="B15" s="201">
        <f>+L139</f>
        <v>0</v>
      </c>
      <c r="C15" s="288">
        <f>+M139</f>
        <v>0</v>
      </c>
      <c r="D15" s="295">
        <f>+N139</f>
        <v>0</v>
      </c>
      <c r="E15" s="202">
        <f t="shared" si="1"/>
        <v>0</v>
      </c>
      <c r="F15" s="71">
        <f>+'D) Estimación Costos'!H492</f>
        <v>0</v>
      </c>
      <c r="G15" s="70">
        <f>IFERROR(K15*'D) Estimación Costos'!$D$711,0)</f>
        <v>0</v>
      </c>
      <c r="H15" s="72">
        <f t="shared" si="2"/>
        <v>0</v>
      </c>
      <c r="I15" s="289">
        <f t="shared" si="0"/>
        <v>0</v>
      </c>
      <c r="K15" s="568">
        <f t="shared" si="3"/>
        <v>0</v>
      </c>
      <c r="L15" s="569"/>
    </row>
    <row r="16" spans="1:245" x14ac:dyDescent="0.2">
      <c r="A16" s="142" t="str">
        <f>+'A) Reajuste Tarifas y Ocupación'!A49</f>
        <v>(Nombre de S.C. n° 2)</v>
      </c>
      <c r="B16" s="200">
        <f>+L155</f>
        <v>0</v>
      </c>
      <c r="C16" s="288">
        <f>+M155</f>
        <v>0</v>
      </c>
      <c r="D16" s="295">
        <f>+N155</f>
        <v>0</v>
      </c>
      <c r="E16" s="202">
        <f t="shared" si="1"/>
        <v>0</v>
      </c>
      <c r="F16" s="71">
        <f>+'D) Estimación Costos'!H561</f>
        <v>0</v>
      </c>
      <c r="G16" s="70">
        <f>IFERROR(K16*'D) Estimación Costos'!$D$711,0)</f>
        <v>0</v>
      </c>
      <c r="H16" s="72">
        <f t="shared" si="2"/>
        <v>0</v>
      </c>
      <c r="I16" s="289">
        <f t="shared" si="0"/>
        <v>0</v>
      </c>
      <c r="K16" s="568">
        <f t="shared" si="3"/>
        <v>0</v>
      </c>
      <c r="L16" s="569"/>
    </row>
    <row r="17" spans="1:245" x14ac:dyDescent="0.2">
      <c r="A17" s="142" t="str">
        <f>+'A) Reajuste Tarifas y Ocupación'!A54</f>
        <v>(Nombre de S.C. n° 3)</v>
      </c>
      <c r="B17" s="200">
        <f>+L171</f>
        <v>0</v>
      </c>
      <c r="C17" s="288">
        <f>+M171</f>
        <v>0</v>
      </c>
      <c r="D17" s="295">
        <f>+N171</f>
        <v>0</v>
      </c>
      <c r="E17" s="202">
        <f t="shared" si="1"/>
        <v>0</v>
      </c>
      <c r="F17" s="71">
        <f>+'D) Estimación Costos'!H630</f>
        <v>0</v>
      </c>
      <c r="G17" s="70">
        <f>IFERROR(K17*'D) Estimación Costos'!$D$711,0)</f>
        <v>0</v>
      </c>
      <c r="H17" s="72">
        <f t="shared" si="2"/>
        <v>0</v>
      </c>
      <c r="I17" s="289">
        <f t="shared" si="0"/>
        <v>0</v>
      </c>
      <c r="K17" s="568">
        <f t="shared" si="3"/>
        <v>0</v>
      </c>
      <c r="L17" s="569"/>
    </row>
    <row r="18" spans="1:245" x14ac:dyDescent="0.2">
      <c r="A18" s="142" t="str">
        <f>+'A) Reajuste Tarifas y Ocupación'!A59</f>
        <v>(Nombre de S.C. n° 4)</v>
      </c>
      <c r="B18" s="200">
        <f>+L187</f>
        <v>0</v>
      </c>
      <c r="C18" s="288">
        <f>+M187</f>
        <v>0</v>
      </c>
      <c r="D18" s="295">
        <f>+N187</f>
        <v>0</v>
      </c>
      <c r="E18" s="202">
        <f t="shared" si="1"/>
        <v>0</v>
      </c>
      <c r="F18" s="71">
        <f>+'D) Estimación Costos'!H699</f>
        <v>0</v>
      </c>
      <c r="G18" s="70">
        <f>IFERROR(K18*'D) Estimación Costos'!$D$711,0)</f>
        <v>0</v>
      </c>
      <c r="H18" s="72">
        <f t="shared" si="2"/>
        <v>0</v>
      </c>
      <c r="I18" s="289">
        <f t="shared" si="0"/>
        <v>0</v>
      </c>
      <c r="K18" s="568">
        <f t="shared" si="3"/>
        <v>0</v>
      </c>
      <c r="L18" s="569"/>
    </row>
    <row r="19" spans="1:245" s="7" customFormat="1" ht="15" x14ac:dyDescent="0.2">
      <c r="A19" s="14" t="s">
        <v>1</v>
      </c>
      <c r="B19" s="357">
        <f t="shared" ref="B19:I19" si="4">SUM(B9:B18)</f>
        <v>3017500</v>
      </c>
      <c r="C19" s="358">
        <f t="shared" si="4"/>
        <v>30175000</v>
      </c>
      <c r="D19" s="359">
        <f t="shared" si="4"/>
        <v>0</v>
      </c>
      <c r="E19" s="360">
        <f t="shared" si="4"/>
        <v>33192500</v>
      </c>
      <c r="F19" s="357">
        <f t="shared" si="4"/>
        <v>47493437.399999999</v>
      </c>
      <c r="G19" s="357">
        <f t="shared" si="4"/>
        <v>3026734.3100000005</v>
      </c>
      <c r="H19" s="357">
        <f t="shared" si="4"/>
        <v>50520171.710000001</v>
      </c>
      <c r="I19" s="357">
        <f t="shared" si="4"/>
        <v>-17327671.710000001</v>
      </c>
      <c r="K19" s="570">
        <f>SUM(K9:K18)</f>
        <v>1</v>
      </c>
      <c r="L19" s="84"/>
      <c r="HZ19" s="5"/>
      <c r="IA19" s="5"/>
      <c r="IB19" s="5"/>
      <c r="IC19" s="5"/>
      <c r="ID19" s="5"/>
      <c r="IE19" s="5"/>
      <c r="IF19" s="5"/>
    </row>
    <row r="20" spans="1:245" s="7" customFormat="1" ht="15.75" customHeight="1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HZ20" s="5"/>
      <c r="IA20" s="5"/>
      <c r="IB20" s="5"/>
      <c r="IC20" s="5"/>
      <c r="ID20" s="5"/>
      <c r="IE20" s="5"/>
      <c r="IF20" s="5"/>
    </row>
    <row r="21" spans="1:245" s="7" customFormat="1" ht="15.7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HZ21" s="5"/>
      <c r="IA21" s="5"/>
      <c r="IB21" s="5"/>
      <c r="IC21" s="5"/>
      <c r="ID21" s="5"/>
      <c r="IE21" s="5"/>
      <c r="IF21" s="5"/>
    </row>
    <row r="22" spans="1:245" s="7" customFormat="1" ht="15.75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HZ22" s="5"/>
      <c r="IA22" s="5"/>
      <c r="IB22" s="5"/>
      <c r="IC22" s="5"/>
      <c r="ID22" s="5"/>
      <c r="IE22" s="5"/>
      <c r="IF22" s="5"/>
    </row>
    <row r="23" spans="1:245" s="7" customFormat="1" ht="15.75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HZ23" s="5"/>
      <c r="IA23" s="5"/>
      <c r="IB23" s="5"/>
      <c r="IC23" s="5"/>
      <c r="ID23" s="5"/>
      <c r="IE23" s="5"/>
      <c r="IF23" s="5"/>
    </row>
    <row r="24" spans="1:245" s="7" customFormat="1" ht="15.75" customHeight="1" x14ac:dyDescent="0.2">
      <c r="A24" s="790" t="s">
        <v>172</v>
      </c>
      <c r="B24" s="790"/>
      <c r="C24" s="790"/>
      <c r="D24" s="790"/>
      <c r="E24" s="16"/>
      <c r="F24" s="16"/>
      <c r="G24" s="16"/>
      <c r="H24" s="16"/>
      <c r="I24" s="16"/>
      <c r="J24" s="16"/>
      <c r="K24" s="16"/>
      <c r="L24" s="16"/>
      <c r="HZ24" s="5"/>
      <c r="IA24" s="5"/>
      <c r="IB24" s="5"/>
      <c r="IC24" s="5"/>
      <c r="ID24" s="5"/>
      <c r="IE24" s="5"/>
      <c r="IF24" s="5"/>
    </row>
    <row r="25" spans="1:245" s="18" customFormat="1" ht="13.5" thickBot="1" x14ac:dyDescent="0.25">
      <c r="B25" s="75"/>
      <c r="C25" s="75"/>
      <c r="D25" s="75"/>
      <c r="E25" s="75"/>
      <c r="F25" s="75"/>
      <c r="G25" s="75"/>
      <c r="H25" s="17"/>
      <c r="I25" s="17"/>
      <c r="J25" s="4"/>
      <c r="K25" s="4"/>
      <c r="M25" s="19"/>
      <c r="N25" s="19"/>
      <c r="IJ25" s="11"/>
      <c r="IK25" s="11"/>
    </row>
    <row r="26" spans="1:245" s="20" customFormat="1" ht="15.75" customHeight="1" x14ac:dyDescent="0.2">
      <c r="A26" s="799" t="s">
        <v>148</v>
      </c>
      <c r="B26" s="801" t="s">
        <v>6</v>
      </c>
      <c r="C26" s="785" t="s">
        <v>2</v>
      </c>
      <c r="D26" s="787" t="s">
        <v>104</v>
      </c>
      <c r="E26" s="788"/>
      <c r="F26" s="788"/>
      <c r="G26" s="789"/>
      <c r="H26" s="629" t="s">
        <v>105</v>
      </c>
      <c r="I26" s="630"/>
      <c r="J26" s="630"/>
      <c r="K26" s="631"/>
      <c r="L26" s="802" t="s">
        <v>110</v>
      </c>
      <c r="M26" s="804" t="s">
        <v>111</v>
      </c>
      <c r="N26" s="791" t="s">
        <v>181</v>
      </c>
      <c r="O26" s="806" t="s">
        <v>134</v>
      </c>
    </row>
    <row r="27" spans="1:245" s="20" customFormat="1" ht="39" thickBot="1" x14ac:dyDescent="0.25">
      <c r="A27" s="800"/>
      <c r="B27" s="773"/>
      <c r="C27" s="786"/>
      <c r="D27" s="151" t="s">
        <v>106</v>
      </c>
      <c r="E27" s="152" t="s">
        <v>107</v>
      </c>
      <c r="F27" s="152" t="s">
        <v>108</v>
      </c>
      <c r="G27" s="173" t="s">
        <v>109</v>
      </c>
      <c r="H27" s="151" t="s">
        <v>106</v>
      </c>
      <c r="I27" s="152" t="s">
        <v>107</v>
      </c>
      <c r="J27" s="152" t="s">
        <v>108</v>
      </c>
      <c r="K27" s="153" t="s">
        <v>109</v>
      </c>
      <c r="L27" s="803"/>
      <c r="M27" s="805"/>
      <c r="N27" s="792"/>
      <c r="O27" s="807"/>
    </row>
    <row r="28" spans="1:245" ht="12.75" customHeight="1" x14ac:dyDescent="0.2">
      <c r="A28" s="812" t="str">
        <f>+'A) Reajuste Tarifas y Ocupación'!A12</f>
        <v>Jardín Infantil Pequeños Colonos</v>
      </c>
      <c r="B28" s="815" t="str">
        <f>+'A) Reajuste Tarifas y Ocupación'!B12</f>
        <v>Media jornada</v>
      </c>
      <c r="C28" s="118" t="s">
        <v>133</v>
      </c>
      <c r="D28" s="584">
        <f t="shared" ref="D28:G29" si="5">+H28</f>
        <v>61800</v>
      </c>
      <c r="E28" s="585">
        <f t="shared" si="5"/>
        <v>74200</v>
      </c>
      <c r="F28" s="585">
        <f t="shared" si="5"/>
        <v>118600</v>
      </c>
      <c r="G28" s="586">
        <f t="shared" si="5"/>
        <v>144000</v>
      </c>
      <c r="H28" s="163">
        <f>+'A) Reajuste Tarifas y Ocupación'!K12</f>
        <v>61800</v>
      </c>
      <c r="I28" s="104">
        <f>+'A) Reajuste Tarifas y Ocupación'!L12</f>
        <v>74200</v>
      </c>
      <c r="J28" s="104">
        <f>+'A) Reajuste Tarifas y Ocupación'!M12</f>
        <v>118600</v>
      </c>
      <c r="K28" s="179">
        <f>+'A) Reajuste Tarifas y Ocupación'!N12</f>
        <v>144000</v>
      </c>
      <c r="L28" s="175"/>
      <c r="M28" s="323"/>
      <c r="N28" s="571"/>
      <c r="O28" s="808"/>
    </row>
    <row r="29" spans="1:245" ht="13.5" thickBot="1" x14ac:dyDescent="0.25">
      <c r="A29" s="813"/>
      <c r="B29" s="816"/>
      <c r="C29" s="118" t="s">
        <v>8</v>
      </c>
      <c r="D29" s="587">
        <f t="shared" si="5"/>
        <v>0</v>
      </c>
      <c r="E29" s="588">
        <f t="shared" si="5"/>
        <v>0</v>
      </c>
      <c r="F29" s="588">
        <f t="shared" si="5"/>
        <v>0</v>
      </c>
      <c r="G29" s="589">
        <f t="shared" si="5"/>
        <v>0</v>
      </c>
      <c r="H29" s="162">
        <f>+'A) Reajuste Tarifas y Ocupación'!R12</f>
        <v>0</v>
      </c>
      <c r="I29" s="105">
        <f>+'A) Reajuste Tarifas y Ocupación'!S12</f>
        <v>0</v>
      </c>
      <c r="J29" s="105">
        <f>+'A) Reajuste Tarifas y Ocupación'!T12</f>
        <v>0</v>
      </c>
      <c r="K29" s="180">
        <f>+'A) Reajuste Tarifas y Ocupación'!U12</f>
        <v>0</v>
      </c>
      <c r="L29" s="176"/>
      <c r="M29" s="324"/>
      <c r="N29" s="572"/>
      <c r="O29" s="809"/>
    </row>
    <row r="30" spans="1:245" ht="13.5" thickBot="1" x14ac:dyDescent="0.25">
      <c r="A30" s="813"/>
      <c r="B30" s="817"/>
      <c r="C30" s="338" t="s">
        <v>10</v>
      </c>
      <c r="D30" s="331">
        <f t="shared" ref="D30:G30" si="6">D29*D28</f>
        <v>0</v>
      </c>
      <c r="E30" s="332">
        <f t="shared" si="6"/>
        <v>0</v>
      </c>
      <c r="F30" s="332">
        <f t="shared" si="6"/>
        <v>0</v>
      </c>
      <c r="G30" s="330">
        <f t="shared" si="6"/>
        <v>0</v>
      </c>
      <c r="H30" s="339">
        <f>H29*H28*10</f>
        <v>0</v>
      </c>
      <c r="I30" s="332">
        <f t="shared" ref="I30:K30" si="7">I29*I28*10</f>
        <v>0</v>
      </c>
      <c r="J30" s="332">
        <f t="shared" si="7"/>
        <v>0</v>
      </c>
      <c r="K30" s="336">
        <f t="shared" si="7"/>
        <v>0</v>
      </c>
      <c r="L30" s="334">
        <f>SUM(D30:G30)</f>
        <v>0</v>
      </c>
      <c r="M30" s="335">
        <f>SUM(H30:K30)</f>
        <v>0</v>
      </c>
      <c r="N30" s="340">
        <f t="shared" ref="N30" si="8">N29*N28</f>
        <v>0</v>
      </c>
      <c r="O30" s="337">
        <f>L30+M30+N30</f>
        <v>0</v>
      </c>
    </row>
    <row r="31" spans="1:245" x14ac:dyDescent="0.2">
      <c r="A31" s="813"/>
      <c r="B31" s="815" t="str">
        <f>+'A) Reajuste Tarifas y Ocupación'!B13</f>
        <v>Jornada completa</v>
      </c>
      <c r="C31" s="118" t="s">
        <v>133</v>
      </c>
      <c r="D31" s="584">
        <f t="shared" ref="D31:G32" si="9">+H31</f>
        <v>81200</v>
      </c>
      <c r="E31" s="585">
        <f t="shared" si="9"/>
        <v>97500</v>
      </c>
      <c r="F31" s="585">
        <f t="shared" si="9"/>
        <v>146200</v>
      </c>
      <c r="G31" s="586">
        <f t="shared" si="9"/>
        <v>175500</v>
      </c>
      <c r="H31" s="164">
        <f>+'A) Reajuste Tarifas y Ocupación'!K13</f>
        <v>81200</v>
      </c>
      <c r="I31" s="85">
        <f>+'A) Reajuste Tarifas y Ocupación'!L13</f>
        <v>97500</v>
      </c>
      <c r="J31" s="85">
        <f>+'A) Reajuste Tarifas y Ocupación'!M13</f>
        <v>146200</v>
      </c>
      <c r="K31" s="181">
        <f>+'A) Reajuste Tarifas y Ocupación'!N13</f>
        <v>175500</v>
      </c>
      <c r="L31" s="177"/>
      <c r="M31" s="121"/>
      <c r="N31" s="571">
        <v>0</v>
      </c>
      <c r="O31" s="780"/>
    </row>
    <row r="32" spans="1:245" ht="13.5" thickBot="1" x14ac:dyDescent="0.25">
      <c r="A32" s="813"/>
      <c r="B32" s="816"/>
      <c r="C32" s="118" t="s">
        <v>8</v>
      </c>
      <c r="D32" s="587">
        <f t="shared" si="9"/>
        <v>35</v>
      </c>
      <c r="E32" s="588">
        <f t="shared" si="9"/>
        <v>0</v>
      </c>
      <c r="F32" s="588">
        <f t="shared" si="9"/>
        <v>0</v>
      </c>
      <c r="G32" s="589">
        <f t="shared" si="9"/>
        <v>1</v>
      </c>
      <c r="H32" s="165">
        <f>+'A) Reajuste Tarifas y Ocupación'!R13</f>
        <v>35</v>
      </c>
      <c r="I32" s="106">
        <f>+'A) Reajuste Tarifas y Ocupación'!S13</f>
        <v>0</v>
      </c>
      <c r="J32" s="106">
        <f>+'A) Reajuste Tarifas y Ocupación'!T13</f>
        <v>0</v>
      </c>
      <c r="K32" s="182">
        <f>+'A) Reajuste Tarifas y Ocupación'!U13</f>
        <v>1</v>
      </c>
      <c r="L32" s="175"/>
      <c r="M32" s="119"/>
      <c r="N32" s="572">
        <v>0</v>
      </c>
      <c r="O32" s="781"/>
    </row>
    <row r="33" spans="1:15" ht="13.5" thickBot="1" x14ac:dyDescent="0.25">
      <c r="A33" s="813"/>
      <c r="B33" s="817"/>
      <c r="C33" s="338" t="s">
        <v>10</v>
      </c>
      <c r="D33" s="331">
        <f t="shared" ref="D33:G33" si="10">D32*D31</f>
        <v>2842000</v>
      </c>
      <c r="E33" s="332">
        <f t="shared" si="10"/>
        <v>0</v>
      </c>
      <c r="F33" s="332">
        <f t="shared" si="10"/>
        <v>0</v>
      </c>
      <c r="G33" s="330">
        <f t="shared" si="10"/>
        <v>175500</v>
      </c>
      <c r="H33" s="339">
        <f t="shared" ref="H33:K33" si="11">H32*H31*10</f>
        <v>28420000</v>
      </c>
      <c r="I33" s="332">
        <f t="shared" si="11"/>
        <v>0</v>
      </c>
      <c r="J33" s="332">
        <f t="shared" si="11"/>
        <v>0</v>
      </c>
      <c r="K33" s="336">
        <f t="shared" si="11"/>
        <v>1755000</v>
      </c>
      <c r="L33" s="334">
        <f>SUM(D33:G33)</f>
        <v>3017500</v>
      </c>
      <c r="M33" s="335">
        <f>SUM(H33:K33)</f>
        <v>30175000</v>
      </c>
      <c r="N33" s="336">
        <f t="shared" ref="N33" si="12">N32*N31</f>
        <v>0</v>
      </c>
      <c r="O33" s="337">
        <f>L33+M33+N33</f>
        <v>33192500</v>
      </c>
    </row>
    <row r="34" spans="1:15" x14ac:dyDescent="0.2">
      <c r="A34" s="813"/>
      <c r="B34" s="815">
        <f>+'A) Reajuste Tarifas y Ocupación'!B14</f>
        <v>0</v>
      </c>
      <c r="C34" s="118" t="s">
        <v>133</v>
      </c>
      <c r="D34" s="584">
        <f t="shared" ref="D34:G35" si="13">+H34</f>
        <v>0</v>
      </c>
      <c r="E34" s="585">
        <f t="shared" si="13"/>
        <v>0</v>
      </c>
      <c r="F34" s="585">
        <f t="shared" si="13"/>
        <v>0</v>
      </c>
      <c r="G34" s="586">
        <f t="shared" si="13"/>
        <v>0</v>
      </c>
      <c r="H34" s="166">
        <f>+'A) Reajuste Tarifas y Ocupación'!K14</f>
        <v>0</v>
      </c>
      <c r="I34" s="101">
        <f>+'A) Reajuste Tarifas y Ocupación'!L14</f>
        <v>0</v>
      </c>
      <c r="J34" s="101">
        <f>+'A) Reajuste Tarifas y Ocupación'!M14</f>
        <v>0</v>
      </c>
      <c r="K34" s="183">
        <f>+'A) Reajuste Tarifas y Ocupación'!N14</f>
        <v>0</v>
      </c>
      <c r="L34" s="175"/>
      <c r="M34" s="119"/>
      <c r="N34" s="571">
        <v>0</v>
      </c>
      <c r="O34" s="781"/>
    </row>
    <row r="35" spans="1:15" ht="13.5" thickBot="1" x14ac:dyDescent="0.25">
      <c r="A35" s="813"/>
      <c r="B35" s="816"/>
      <c r="C35" s="118" t="s">
        <v>8</v>
      </c>
      <c r="D35" s="587">
        <f t="shared" si="13"/>
        <v>0</v>
      </c>
      <c r="E35" s="588">
        <f t="shared" si="13"/>
        <v>0</v>
      </c>
      <c r="F35" s="588">
        <f t="shared" si="13"/>
        <v>0</v>
      </c>
      <c r="G35" s="589">
        <f t="shared" si="13"/>
        <v>0</v>
      </c>
      <c r="H35" s="165">
        <f>+'A) Reajuste Tarifas y Ocupación'!R14</f>
        <v>0</v>
      </c>
      <c r="I35" s="106">
        <f>+'A) Reajuste Tarifas y Ocupación'!S14</f>
        <v>0</v>
      </c>
      <c r="J35" s="106">
        <f>+'A) Reajuste Tarifas y Ocupación'!T14</f>
        <v>0</v>
      </c>
      <c r="K35" s="182">
        <f>+'A) Reajuste Tarifas y Ocupación'!U14</f>
        <v>0</v>
      </c>
      <c r="L35" s="175"/>
      <c r="M35" s="119"/>
      <c r="N35" s="572">
        <v>0</v>
      </c>
      <c r="O35" s="781"/>
    </row>
    <row r="36" spans="1:15" ht="13.5" thickBot="1" x14ac:dyDescent="0.25">
      <c r="A36" s="813"/>
      <c r="B36" s="817"/>
      <c r="C36" s="338" t="s">
        <v>10</v>
      </c>
      <c r="D36" s="331">
        <f t="shared" ref="D36:G36" si="14">D35*D34</f>
        <v>0</v>
      </c>
      <c r="E36" s="332">
        <f t="shared" si="14"/>
        <v>0</v>
      </c>
      <c r="F36" s="332">
        <f t="shared" si="14"/>
        <v>0</v>
      </c>
      <c r="G36" s="330">
        <f t="shared" si="14"/>
        <v>0</v>
      </c>
      <c r="H36" s="339">
        <f t="shared" ref="H36" si="15">H35*H34*10</f>
        <v>0</v>
      </c>
      <c r="I36" s="332">
        <f t="shared" ref="I36" si="16">I35*I34*10</f>
        <v>0</v>
      </c>
      <c r="J36" s="332">
        <f t="shared" ref="J36" si="17">J35*J34*10</f>
        <v>0</v>
      </c>
      <c r="K36" s="336">
        <f t="shared" ref="K36" si="18">K35*K34*10</f>
        <v>0</v>
      </c>
      <c r="L36" s="334">
        <f>SUM(D36:G36)</f>
        <v>0</v>
      </c>
      <c r="M36" s="335">
        <f>SUM(H36:K36)</f>
        <v>0</v>
      </c>
      <c r="N36" s="336">
        <f t="shared" ref="N36" si="19">N35*N34</f>
        <v>0</v>
      </c>
      <c r="O36" s="337">
        <f>L36+M36+N36</f>
        <v>0</v>
      </c>
    </row>
    <row r="37" spans="1:15" x14ac:dyDescent="0.2">
      <c r="A37" s="813"/>
      <c r="B37" s="815">
        <f>+'A) Reajuste Tarifas y Ocupación'!B15</f>
        <v>0</v>
      </c>
      <c r="C37" s="118" t="s">
        <v>133</v>
      </c>
      <c r="D37" s="584">
        <f t="shared" ref="D37:G38" si="20">+H37</f>
        <v>0</v>
      </c>
      <c r="E37" s="585">
        <f t="shared" si="20"/>
        <v>0</v>
      </c>
      <c r="F37" s="585">
        <f t="shared" si="20"/>
        <v>0</v>
      </c>
      <c r="G37" s="586">
        <f t="shared" si="20"/>
        <v>0</v>
      </c>
      <c r="H37" s="166">
        <f>+'A) Reajuste Tarifas y Ocupación'!K15</f>
        <v>0</v>
      </c>
      <c r="I37" s="101">
        <f>+'A) Reajuste Tarifas y Ocupación'!L15</f>
        <v>0</v>
      </c>
      <c r="J37" s="101">
        <f>+'A) Reajuste Tarifas y Ocupación'!M15</f>
        <v>0</v>
      </c>
      <c r="K37" s="183">
        <f>+'A) Reajuste Tarifas y Ocupación'!N15</f>
        <v>0</v>
      </c>
      <c r="L37" s="175"/>
      <c r="M37" s="119"/>
      <c r="N37" s="571">
        <v>0</v>
      </c>
      <c r="O37" s="781"/>
    </row>
    <row r="38" spans="1:15" ht="13.5" thickBot="1" x14ac:dyDescent="0.25">
      <c r="A38" s="813"/>
      <c r="B38" s="816"/>
      <c r="C38" s="118" t="s">
        <v>8</v>
      </c>
      <c r="D38" s="587">
        <f t="shared" si="20"/>
        <v>0</v>
      </c>
      <c r="E38" s="588">
        <f t="shared" si="20"/>
        <v>0</v>
      </c>
      <c r="F38" s="588">
        <f t="shared" si="20"/>
        <v>0</v>
      </c>
      <c r="G38" s="589">
        <f t="shared" si="20"/>
        <v>0</v>
      </c>
      <c r="H38" s="165">
        <f>+'A) Reajuste Tarifas y Ocupación'!R15</f>
        <v>0</v>
      </c>
      <c r="I38" s="106">
        <f>+'A) Reajuste Tarifas y Ocupación'!S15</f>
        <v>0</v>
      </c>
      <c r="J38" s="106">
        <f>+'A) Reajuste Tarifas y Ocupación'!T15</f>
        <v>0</v>
      </c>
      <c r="K38" s="182">
        <f>+'A) Reajuste Tarifas y Ocupación'!U15</f>
        <v>0</v>
      </c>
      <c r="L38" s="175"/>
      <c r="M38" s="119"/>
      <c r="N38" s="572">
        <v>0</v>
      </c>
      <c r="O38" s="781"/>
    </row>
    <row r="39" spans="1:15" ht="13.5" thickBot="1" x14ac:dyDescent="0.25">
      <c r="A39" s="813"/>
      <c r="B39" s="817"/>
      <c r="C39" s="338" t="s">
        <v>10</v>
      </c>
      <c r="D39" s="331">
        <f t="shared" ref="D39:G39" si="21">D38*D37</f>
        <v>0</v>
      </c>
      <c r="E39" s="332">
        <f t="shared" si="21"/>
        <v>0</v>
      </c>
      <c r="F39" s="332">
        <f t="shared" si="21"/>
        <v>0</v>
      </c>
      <c r="G39" s="330">
        <f t="shared" si="21"/>
        <v>0</v>
      </c>
      <c r="H39" s="339">
        <f t="shared" ref="H39" si="22">H38*H37*10</f>
        <v>0</v>
      </c>
      <c r="I39" s="332">
        <f t="shared" ref="I39" si="23">I38*I37*10</f>
        <v>0</v>
      </c>
      <c r="J39" s="332">
        <f t="shared" ref="J39" si="24">J38*J37*10</f>
        <v>0</v>
      </c>
      <c r="K39" s="336">
        <f t="shared" ref="K39" si="25">K38*K37*10</f>
        <v>0</v>
      </c>
      <c r="L39" s="334">
        <f>SUM(D39:G39)</f>
        <v>0</v>
      </c>
      <c r="M39" s="335">
        <f>SUM(H39:K39)</f>
        <v>0</v>
      </c>
      <c r="N39" s="336">
        <f t="shared" ref="N39" si="26">N38*N37</f>
        <v>0</v>
      </c>
      <c r="O39" s="337">
        <f>L39+M39+N39</f>
        <v>0</v>
      </c>
    </row>
    <row r="40" spans="1:15" x14ac:dyDescent="0.2">
      <c r="A40" s="813"/>
      <c r="B40" s="815">
        <f>+'A) Reajuste Tarifas y Ocupación'!B16</f>
        <v>0</v>
      </c>
      <c r="C40" s="118" t="s">
        <v>133</v>
      </c>
      <c r="D40" s="584">
        <f t="shared" ref="D40:G41" si="27">+H40</f>
        <v>0</v>
      </c>
      <c r="E40" s="585">
        <f t="shared" si="27"/>
        <v>0</v>
      </c>
      <c r="F40" s="585">
        <f t="shared" si="27"/>
        <v>0</v>
      </c>
      <c r="G40" s="586">
        <f t="shared" si="27"/>
        <v>0</v>
      </c>
      <c r="H40" s="166">
        <f>+'A) Reajuste Tarifas y Ocupación'!K16</f>
        <v>0</v>
      </c>
      <c r="I40" s="101">
        <f>+'A) Reajuste Tarifas y Ocupación'!L16</f>
        <v>0</v>
      </c>
      <c r="J40" s="101">
        <f>+'A) Reajuste Tarifas y Ocupación'!M16</f>
        <v>0</v>
      </c>
      <c r="K40" s="183">
        <f>+'A) Reajuste Tarifas y Ocupación'!N16</f>
        <v>0</v>
      </c>
      <c r="L40" s="175"/>
      <c r="M40" s="119"/>
      <c r="N40" s="571">
        <v>0</v>
      </c>
      <c r="O40" s="781"/>
    </row>
    <row r="41" spans="1:15" ht="13.5" thickBot="1" x14ac:dyDescent="0.25">
      <c r="A41" s="813"/>
      <c r="B41" s="816"/>
      <c r="C41" s="118" t="s">
        <v>8</v>
      </c>
      <c r="D41" s="587">
        <f t="shared" si="27"/>
        <v>0</v>
      </c>
      <c r="E41" s="588">
        <f t="shared" si="27"/>
        <v>0</v>
      </c>
      <c r="F41" s="588">
        <f t="shared" si="27"/>
        <v>0</v>
      </c>
      <c r="G41" s="589">
        <f t="shared" si="27"/>
        <v>0</v>
      </c>
      <c r="H41" s="165">
        <f>+'A) Reajuste Tarifas y Ocupación'!R16</f>
        <v>0</v>
      </c>
      <c r="I41" s="106">
        <f>+'A) Reajuste Tarifas y Ocupación'!S16</f>
        <v>0</v>
      </c>
      <c r="J41" s="106">
        <f>+'A) Reajuste Tarifas y Ocupación'!T16</f>
        <v>0</v>
      </c>
      <c r="K41" s="182">
        <f>+'A) Reajuste Tarifas y Ocupación'!U16</f>
        <v>0</v>
      </c>
      <c r="L41" s="175"/>
      <c r="M41" s="119"/>
      <c r="N41" s="572">
        <v>0</v>
      </c>
      <c r="O41" s="781"/>
    </row>
    <row r="42" spans="1:15" x14ac:dyDescent="0.2">
      <c r="A42" s="813"/>
      <c r="B42" s="817"/>
      <c r="C42" s="338" t="s">
        <v>10</v>
      </c>
      <c r="D42" s="331">
        <f t="shared" ref="D42:G42" si="28">D41*D40</f>
        <v>0</v>
      </c>
      <c r="E42" s="332">
        <f t="shared" si="28"/>
        <v>0</v>
      </c>
      <c r="F42" s="332">
        <f t="shared" si="28"/>
        <v>0</v>
      </c>
      <c r="G42" s="330">
        <f t="shared" si="28"/>
        <v>0</v>
      </c>
      <c r="H42" s="339">
        <f t="shared" ref="H42" si="29">H41*H40*10</f>
        <v>0</v>
      </c>
      <c r="I42" s="332">
        <f t="shared" ref="I42" si="30">I41*I40*10</f>
        <v>0</v>
      </c>
      <c r="J42" s="332">
        <f t="shared" ref="J42" si="31">J41*J40*10</f>
        <v>0</v>
      </c>
      <c r="K42" s="336">
        <f t="shared" ref="K42" si="32">K41*K40*10</f>
        <v>0</v>
      </c>
      <c r="L42" s="334">
        <f>SUM(D42:G42)</f>
        <v>0</v>
      </c>
      <c r="M42" s="335">
        <f>SUM(H42:K42)</f>
        <v>0</v>
      </c>
      <c r="N42" s="336">
        <f t="shared" ref="N42" si="33">N41*N40</f>
        <v>0</v>
      </c>
      <c r="O42" s="337">
        <f>L42+M42+N42</f>
        <v>0</v>
      </c>
    </row>
    <row r="43" spans="1:15" s="11" customFormat="1" ht="15.75" thickBot="1" x14ac:dyDescent="0.25">
      <c r="A43" s="814"/>
      <c r="B43" s="810" t="s">
        <v>11</v>
      </c>
      <c r="C43" s="811"/>
      <c r="D43" s="159">
        <f t="shared" ref="D43:O43" si="34">SUM(D30,D33,D36,D39,D42)</f>
        <v>2842000</v>
      </c>
      <c r="E43" s="160">
        <f t="shared" si="34"/>
        <v>0</v>
      </c>
      <c r="F43" s="160">
        <f t="shared" si="34"/>
        <v>0</v>
      </c>
      <c r="G43" s="174">
        <f t="shared" si="34"/>
        <v>175500</v>
      </c>
      <c r="H43" s="167">
        <f t="shared" si="34"/>
        <v>28420000</v>
      </c>
      <c r="I43" s="160">
        <f t="shared" si="34"/>
        <v>0</v>
      </c>
      <c r="J43" s="160">
        <f t="shared" si="34"/>
        <v>0</v>
      </c>
      <c r="K43" s="168">
        <f t="shared" si="34"/>
        <v>1755000</v>
      </c>
      <c r="L43" s="178">
        <f t="shared" si="34"/>
        <v>3017500</v>
      </c>
      <c r="M43" s="160">
        <f t="shared" si="34"/>
        <v>30175000</v>
      </c>
      <c r="N43" s="160">
        <f t="shared" si="34"/>
        <v>0</v>
      </c>
      <c r="O43" s="161">
        <f t="shared" si="34"/>
        <v>33192500</v>
      </c>
    </row>
    <row r="44" spans="1:15" x14ac:dyDescent="0.2">
      <c r="A44" s="793" t="str">
        <f>+'A) Reajuste Tarifas y Ocupación'!A17</f>
        <v>(Nombre de J.I. n° 2)</v>
      </c>
      <c r="B44" s="815" t="str">
        <f>+'A) Reajuste Tarifas y Ocupación'!B17</f>
        <v>(Nombre de prestación 1)</v>
      </c>
      <c r="C44" s="118" t="s">
        <v>133</v>
      </c>
      <c r="D44" s="584">
        <f t="shared" ref="D44:G45" si="35">+H44</f>
        <v>0</v>
      </c>
      <c r="E44" s="585">
        <f t="shared" si="35"/>
        <v>0</v>
      </c>
      <c r="F44" s="585">
        <f t="shared" si="35"/>
        <v>0</v>
      </c>
      <c r="G44" s="586">
        <f t="shared" si="35"/>
        <v>0</v>
      </c>
      <c r="H44" s="112">
        <f>+'A) Reajuste Tarifas y Ocupación'!K17</f>
        <v>0</v>
      </c>
      <c r="I44" s="85">
        <f>+'A) Reajuste Tarifas y Ocupación'!L17</f>
        <v>0</v>
      </c>
      <c r="J44" s="85">
        <f>+'A) Reajuste Tarifas y Ocupación'!M17</f>
        <v>0</v>
      </c>
      <c r="K44" s="113">
        <f>+'A) Reajuste Tarifas y Ocupación'!N17</f>
        <v>0</v>
      </c>
      <c r="L44" s="177"/>
      <c r="M44" s="98"/>
      <c r="N44" s="571">
        <v>0</v>
      </c>
      <c r="O44" s="780"/>
    </row>
    <row r="45" spans="1:15" ht="13.5" thickBot="1" x14ac:dyDescent="0.25">
      <c r="A45" s="794"/>
      <c r="B45" s="816"/>
      <c r="C45" s="29" t="s">
        <v>8</v>
      </c>
      <c r="D45" s="587">
        <f t="shared" si="35"/>
        <v>0</v>
      </c>
      <c r="E45" s="588">
        <f t="shared" si="35"/>
        <v>0</v>
      </c>
      <c r="F45" s="588">
        <f t="shared" si="35"/>
        <v>0</v>
      </c>
      <c r="G45" s="589">
        <f t="shared" si="35"/>
        <v>0</v>
      </c>
      <c r="H45" s="110">
        <f>+'A) Reajuste Tarifas y Ocupación'!R17</f>
        <v>0</v>
      </c>
      <c r="I45" s="105">
        <f>+'A) Reajuste Tarifas y Ocupación'!S17</f>
        <v>0</v>
      </c>
      <c r="J45" s="105">
        <f>+'A) Reajuste Tarifas y Ocupación'!T17</f>
        <v>0</v>
      </c>
      <c r="K45" s="111">
        <f>+'A) Reajuste Tarifas y Ocupación'!U17</f>
        <v>0</v>
      </c>
      <c r="L45" s="176"/>
      <c r="M45" s="99"/>
      <c r="N45" s="572">
        <v>0</v>
      </c>
      <c r="O45" s="782"/>
    </row>
    <row r="46" spans="1:15" ht="13.5" thickBot="1" x14ac:dyDescent="0.25">
      <c r="A46" s="794"/>
      <c r="B46" s="817"/>
      <c r="C46" s="328" t="s">
        <v>10</v>
      </c>
      <c r="D46" s="329">
        <f t="shared" ref="D46:G46" si="36">D45*D44</f>
        <v>0</v>
      </c>
      <c r="E46" s="329">
        <f t="shared" si="36"/>
        <v>0</v>
      </c>
      <c r="F46" s="329">
        <f t="shared" si="36"/>
        <v>0</v>
      </c>
      <c r="G46" s="330">
        <f t="shared" si="36"/>
        <v>0</v>
      </c>
      <c r="H46" s="331">
        <f t="shared" ref="H46" si="37">H45*H44*10</f>
        <v>0</v>
      </c>
      <c r="I46" s="332">
        <f t="shared" ref="I46" si="38">I45*I44*10</f>
        <v>0</v>
      </c>
      <c r="J46" s="332">
        <f t="shared" ref="J46" si="39">J45*J44*10</f>
        <v>0</v>
      </c>
      <c r="K46" s="333">
        <f t="shared" ref="K46" si="40">K45*K44*10</f>
        <v>0</v>
      </c>
      <c r="L46" s="334">
        <f>SUM(D46:G46)</f>
        <v>0</v>
      </c>
      <c r="M46" s="335">
        <f>SUM(H46:K46)</f>
        <v>0</v>
      </c>
      <c r="N46" s="336">
        <f t="shared" ref="N46" si="41">N45*N44</f>
        <v>0</v>
      </c>
      <c r="O46" s="337">
        <f>L46+M46+N46</f>
        <v>0</v>
      </c>
    </row>
    <row r="47" spans="1:15" x14ac:dyDescent="0.2">
      <c r="A47" s="794"/>
      <c r="B47" s="815" t="str">
        <f>+'A) Reajuste Tarifas y Ocupación'!B13</f>
        <v>Jornada completa</v>
      </c>
      <c r="C47" s="118" t="s">
        <v>133</v>
      </c>
      <c r="D47" s="584">
        <f t="shared" ref="D47:G48" si="42">+H47</f>
        <v>0</v>
      </c>
      <c r="E47" s="585">
        <f t="shared" si="42"/>
        <v>0</v>
      </c>
      <c r="F47" s="585">
        <f t="shared" si="42"/>
        <v>0</v>
      </c>
      <c r="G47" s="586">
        <f t="shared" si="42"/>
        <v>0</v>
      </c>
      <c r="H47" s="112">
        <f>+'A) Reajuste Tarifas y Ocupación'!K18</f>
        <v>0</v>
      </c>
      <c r="I47" s="85">
        <f>+'A) Reajuste Tarifas y Ocupación'!L18</f>
        <v>0</v>
      </c>
      <c r="J47" s="85">
        <f>+'A) Reajuste Tarifas y Ocupación'!M18</f>
        <v>0</v>
      </c>
      <c r="K47" s="113">
        <f>+'A) Reajuste Tarifas y Ocupación'!N18</f>
        <v>0</v>
      </c>
      <c r="L47" s="177"/>
      <c r="M47" s="98"/>
      <c r="N47" s="571">
        <v>0</v>
      </c>
      <c r="O47" s="780"/>
    </row>
    <row r="48" spans="1:15" ht="13.5" thickBot="1" x14ac:dyDescent="0.25">
      <c r="A48" s="794"/>
      <c r="B48" s="816"/>
      <c r="C48" s="29" t="s">
        <v>8</v>
      </c>
      <c r="D48" s="587">
        <f t="shared" si="42"/>
        <v>0</v>
      </c>
      <c r="E48" s="588">
        <f t="shared" si="42"/>
        <v>0</v>
      </c>
      <c r="F48" s="588">
        <f t="shared" si="42"/>
        <v>0</v>
      </c>
      <c r="G48" s="589">
        <f t="shared" si="42"/>
        <v>0</v>
      </c>
      <c r="H48" s="114">
        <f>+'A) Reajuste Tarifas y Ocupación'!R18</f>
        <v>0</v>
      </c>
      <c r="I48" s="106">
        <f>+'A) Reajuste Tarifas y Ocupación'!S18</f>
        <v>0</v>
      </c>
      <c r="J48" s="106">
        <f>+'A) Reajuste Tarifas y Ocupación'!T18</f>
        <v>0</v>
      </c>
      <c r="K48" s="115">
        <f>+'A) Reajuste Tarifas y Ocupación'!U18</f>
        <v>0</v>
      </c>
      <c r="L48" s="175"/>
      <c r="M48" s="97"/>
      <c r="N48" s="572">
        <v>0</v>
      </c>
      <c r="O48" s="781"/>
    </row>
    <row r="49" spans="1:15" ht="13.5" thickBot="1" x14ac:dyDescent="0.25">
      <c r="A49" s="794"/>
      <c r="B49" s="817"/>
      <c r="C49" s="328" t="s">
        <v>10</v>
      </c>
      <c r="D49" s="329">
        <f t="shared" ref="D49:G49" si="43">D48*D47</f>
        <v>0</v>
      </c>
      <c r="E49" s="329">
        <f t="shared" si="43"/>
        <v>0</v>
      </c>
      <c r="F49" s="329">
        <f t="shared" si="43"/>
        <v>0</v>
      </c>
      <c r="G49" s="330">
        <f t="shared" si="43"/>
        <v>0</v>
      </c>
      <c r="H49" s="331">
        <f t="shared" ref="H49" si="44">H48*H47*10</f>
        <v>0</v>
      </c>
      <c r="I49" s="332">
        <f t="shared" ref="I49" si="45">I48*I47*10</f>
        <v>0</v>
      </c>
      <c r="J49" s="332">
        <f t="shared" ref="J49" si="46">J48*J47*10</f>
        <v>0</v>
      </c>
      <c r="K49" s="333">
        <f t="shared" ref="K49" si="47">K48*K47*10</f>
        <v>0</v>
      </c>
      <c r="L49" s="334">
        <f>SUM(D49:G49)</f>
        <v>0</v>
      </c>
      <c r="M49" s="335">
        <f>SUM(H49:K49)</f>
        <v>0</v>
      </c>
      <c r="N49" s="336">
        <f t="shared" ref="N49" si="48">N48*N47</f>
        <v>0</v>
      </c>
      <c r="O49" s="337">
        <f>L49+M49+N49</f>
        <v>0</v>
      </c>
    </row>
    <row r="50" spans="1:15" x14ac:dyDescent="0.2">
      <c r="A50" s="794"/>
      <c r="B50" s="815" t="str">
        <f>+'A) Reajuste Tarifas y Ocupación'!B19</f>
        <v>(Nombre de prestación 3)</v>
      </c>
      <c r="C50" s="118" t="s">
        <v>133</v>
      </c>
      <c r="D50" s="584">
        <f t="shared" ref="D50:G51" si="49">+H50</f>
        <v>0</v>
      </c>
      <c r="E50" s="585">
        <f t="shared" si="49"/>
        <v>0</v>
      </c>
      <c r="F50" s="585">
        <f t="shared" si="49"/>
        <v>0</v>
      </c>
      <c r="G50" s="586">
        <f t="shared" si="49"/>
        <v>0</v>
      </c>
      <c r="H50" s="116">
        <f>+'A) Reajuste Tarifas y Ocupación'!K19</f>
        <v>0</v>
      </c>
      <c r="I50" s="101">
        <f>+'A) Reajuste Tarifas y Ocupación'!L19</f>
        <v>0</v>
      </c>
      <c r="J50" s="101">
        <f>+'A) Reajuste Tarifas y Ocupación'!M19</f>
        <v>0</v>
      </c>
      <c r="K50" s="117">
        <f>+'A) Reajuste Tarifas y Ocupación'!N19</f>
        <v>0</v>
      </c>
      <c r="L50" s="175"/>
      <c r="M50" s="97"/>
      <c r="N50" s="571">
        <v>0</v>
      </c>
      <c r="O50" s="781"/>
    </row>
    <row r="51" spans="1:15" ht="13.5" thickBot="1" x14ac:dyDescent="0.25">
      <c r="A51" s="794"/>
      <c r="B51" s="816"/>
      <c r="C51" s="29" t="s">
        <v>8</v>
      </c>
      <c r="D51" s="587">
        <f t="shared" si="49"/>
        <v>0</v>
      </c>
      <c r="E51" s="588">
        <f t="shared" si="49"/>
        <v>0</v>
      </c>
      <c r="F51" s="588">
        <f t="shared" si="49"/>
        <v>0</v>
      </c>
      <c r="G51" s="589">
        <f t="shared" si="49"/>
        <v>0</v>
      </c>
      <c r="H51" s="114">
        <f>+'A) Reajuste Tarifas y Ocupación'!R19</f>
        <v>0</v>
      </c>
      <c r="I51" s="106">
        <f>+'A) Reajuste Tarifas y Ocupación'!S19</f>
        <v>0</v>
      </c>
      <c r="J51" s="106">
        <f>+'A) Reajuste Tarifas y Ocupación'!T19</f>
        <v>0</v>
      </c>
      <c r="K51" s="115">
        <f>+'A) Reajuste Tarifas y Ocupación'!U19</f>
        <v>0</v>
      </c>
      <c r="L51" s="175"/>
      <c r="M51" s="97"/>
      <c r="N51" s="572">
        <v>0</v>
      </c>
      <c r="O51" s="781"/>
    </row>
    <row r="52" spans="1:15" ht="13.5" thickBot="1" x14ac:dyDescent="0.25">
      <c r="A52" s="794"/>
      <c r="B52" s="817"/>
      <c r="C52" s="328" t="s">
        <v>10</v>
      </c>
      <c r="D52" s="329">
        <f t="shared" ref="D52:G52" si="50">D51*D50</f>
        <v>0</v>
      </c>
      <c r="E52" s="329">
        <f t="shared" si="50"/>
        <v>0</v>
      </c>
      <c r="F52" s="329">
        <f t="shared" si="50"/>
        <v>0</v>
      </c>
      <c r="G52" s="330">
        <f t="shared" si="50"/>
        <v>0</v>
      </c>
      <c r="H52" s="331">
        <f t="shared" ref="H52" si="51">H51*H50*10</f>
        <v>0</v>
      </c>
      <c r="I52" s="332">
        <f t="shared" ref="I52" si="52">I51*I50*10</f>
        <v>0</v>
      </c>
      <c r="J52" s="332">
        <f t="shared" ref="J52" si="53">J51*J50*10</f>
        <v>0</v>
      </c>
      <c r="K52" s="333">
        <f t="shared" ref="K52" si="54">K51*K50*10</f>
        <v>0</v>
      </c>
      <c r="L52" s="334">
        <f>SUM(D52:G52)</f>
        <v>0</v>
      </c>
      <c r="M52" s="335">
        <f>SUM(H52:K52)</f>
        <v>0</v>
      </c>
      <c r="N52" s="336">
        <f t="shared" ref="N52" si="55">N51*N50</f>
        <v>0</v>
      </c>
      <c r="O52" s="337">
        <f>L52+M52+N52</f>
        <v>0</v>
      </c>
    </row>
    <row r="53" spans="1:15" x14ac:dyDescent="0.2">
      <c r="A53" s="794"/>
      <c r="B53" s="815" t="str">
        <f>+'A) Reajuste Tarifas y Ocupación'!B20</f>
        <v>(Nombre de prestación 4)</v>
      </c>
      <c r="C53" s="118" t="s">
        <v>133</v>
      </c>
      <c r="D53" s="584">
        <f t="shared" ref="D53:G54" si="56">+H53</f>
        <v>0</v>
      </c>
      <c r="E53" s="585">
        <f t="shared" si="56"/>
        <v>0</v>
      </c>
      <c r="F53" s="585">
        <f t="shared" si="56"/>
        <v>0</v>
      </c>
      <c r="G53" s="586">
        <f t="shared" si="56"/>
        <v>0</v>
      </c>
      <c r="H53" s="116">
        <f>+'A) Reajuste Tarifas y Ocupación'!K20</f>
        <v>0</v>
      </c>
      <c r="I53" s="101">
        <f>+'A) Reajuste Tarifas y Ocupación'!L20</f>
        <v>0</v>
      </c>
      <c r="J53" s="101">
        <f>+'A) Reajuste Tarifas y Ocupación'!M20</f>
        <v>0</v>
      </c>
      <c r="K53" s="117">
        <f>+'A) Reajuste Tarifas y Ocupación'!N20</f>
        <v>0</v>
      </c>
      <c r="L53" s="175"/>
      <c r="M53" s="97"/>
      <c r="N53" s="571">
        <v>0</v>
      </c>
      <c r="O53" s="781"/>
    </row>
    <row r="54" spans="1:15" ht="13.5" thickBot="1" x14ac:dyDescent="0.25">
      <c r="A54" s="794"/>
      <c r="B54" s="816"/>
      <c r="C54" s="29" t="s">
        <v>8</v>
      </c>
      <c r="D54" s="587">
        <f t="shared" si="56"/>
        <v>0</v>
      </c>
      <c r="E54" s="588">
        <f t="shared" si="56"/>
        <v>0</v>
      </c>
      <c r="F54" s="588">
        <f t="shared" si="56"/>
        <v>0</v>
      </c>
      <c r="G54" s="589">
        <f t="shared" si="56"/>
        <v>0</v>
      </c>
      <c r="H54" s="114">
        <f>+'A) Reajuste Tarifas y Ocupación'!R20</f>
        <v>0</v>
      </c>
      <c r="I54" s="106">
        <f>+'A) Reajuste Tarifas y Ocupación'!S20</f>
        <v>0</v>
      </c>
      <c r="J54" s="106">
        <f>+'A) Reajuste Tarifas y Ocupación'!T20</f>
        <v>0</v>
      </c>
      <c r="K54" s="115">
        <f>+'A) Reajuste Tarifas y Ocupación'!U20</f>
        <v>0</v>
      </c>
      <c r="L54" s="175"/>
      <c r="M54" s="97"/>
      <c r="N54" s="572">
        <v>0</v>
      </c>
      <c r="O54" s="781"/>
    </row>
    <row r="55" spans="1:15" ht="13.5" thickBot="1" x14ac:dyDescent="0.25">
      <c r="A55" s="794"/>
      <c r="B55" s="817"/>
      <c r="C55" s="328" t="s">
        <v>10</v>
      </c>
      <c r="D55" s="329">
        <f t="shared" ref="D55:G55" si="57">D54*D53</f>
        <v>0</v>
      </c>
      <c r="E55" s="329">
        <f t="shared" si="57"/>
        <v>0</v>
      </c>
      <c r="F55" s="329">
        <f t="shared" si="57"/>
        <v>0</v>
      </c>
      <c r="G55" s="330">
        <f t="shared" si="57"/>
        <v>0</v>
      </c>
      <c r="H55" s="331">
        <f t="shared" ref="H55" si="58">H54*H53*10</f>
        <v>0</v>
      </c>
      <c r="I55" s="332">
        <f t="shared" ref="I55" si="59">I54*I53*10</f>
        <v>0</v>
      </c>
      <c r="J55" s="332">
        <f t="shared" ref="J55" si="60">J54*J53*10</f>
        <v>0</v>
      </c>
      <c r="K55" s="333">
        <f t="shared" ref="K55" si="61">K54*K53*10</f>
        <v>0</v>
      </c>
      <c r="L55" s="334">
        <f>SUM(D55:G55)</f>
        <v>0</v>
      </c>
      <c r="M55" s="335">
        <f>SUM(H55:K55)</f>
        <v>0</v>
      </c>
      <c r="N55" s="336">
        <f t="shared" ref="N55" si="62">N54*N53</f>
        <v>0</v>
      </c>
      <c r="O55" s="337">
        <f>L55+M55+N55</f>
        <v>0</v>
      </c>
    </row>
    <row r="56" spans="1:15" x14ac:dyDescent="0.2">
      <c r="A56" s="794"/>
      <c r="B56" s="815" t="str">
        <f>+'A) Reajuste Tarifas y Ocupación'!B21</f>
        <v>(Nombre de prestación 5)</v>
      </c>
      <c r="C56" s="118" t="s">
        <v>133</v>
      </c>
      <c r="D56" s="584">
        <f t="shared" ref="D56:G57" si="63">+H56</f>
        <v>0</v>
      </c>
      <c r="E56" s="585">
        <f t="shared" si="63"/>
        <v>0</v>
      </c>
      <c r="F56" s="585">
        <f t="shared" si="63"/>
        <v>0</v>
      </c>
      <c r="G56" s="586">
        <f t="shared" si="63"/>
        <v>0</v>
      </c>
      <c r="H56" s="116">
        <f>+'A) Reajuste Tarifas y Ocupación'!K21</f>
        <v>0</v>
      </c>
      <c r="I56" s="101">
        <f>+'A) Reajuste Tarifas y Ocupación'!L21</f>
        <v>0</v>
      </c>
      <c r="J56" s="101">
        <f>+'A) Reajuste Tarifas y Ocupación'!M21</f>
        <v>0</v>
      </c>
      <c r="K56" s="117">
        <f>+'A) Reajuste Tarifas y Ocupación'!N21</f>
        <v>0</v>
      </c>
      <c r="L56" s="175"/>
      <c r="M56" s="97"/>
      <c r="N56" s="571">
        <v>0</v>
      </c>
      <c r="O56" s="781"/>
    </row>
    <row r="57" spans="1:15" ht="13.5" thickBot="1" x14ac:dyDescent="0.25">
      <c r="A57" s="794"/>
      <c r="B57" s="816"/>
      <c r="C57" s="29" t="s">
        <v>8</v>
      </c>
      <c r="D57" s="587">
        <f t="shared" si="63"/>
        <v>0</v>
      </c>
      <c r="E57" s="588">
        <f t="shared" si="63"/>
        <v>0</v>
      </c>
      <c r="F57" s="588">
        <f t="shared" si="63"/>
        <v>0</v>
      </c>
      <c r="G57" s="589">
        <f t="shared" si="63"/>
        <v>0</v>
      </c>
      <c r="H57" s="114">
        <f>+'A) Reajuste Tarifas y Ocupación'!R21</f>
        <v>0</v>
      </c>
      <c r="I57" s="106">
        <f>+'A) Reajuste Tarifas y Ocupación'!S21</f>
        <v>0</v>
      </c>
      <c r="J57" s="106">
        <f>+'A) Reajuste Tarifas y Ocupación'!T21</f>
        <v>0</v>
      </c>
      <c r="K57" s="115">
        <f>+'A) Reajuste Tarifas y Ocupación'!U21</f>
        <v>0</v>
      </c>
      <c r="L57" s="175"/>
      <c r="M57" s="97"/>
      <c r="N57" s="572">
        <v>0</v>
      </c>
      <c r="O57" s="781"/>
    </row>
    <row r="58" spans="1:15" x14ac:dyDescent="0.2">
      <c r="A58" s="794"/>
      <c r="B58" s="817"/>
      <c r="C58" s="328" t="s">
        <v>10</v>
      </c>
      <c r="D58" s="329">
        <f t="shared" ref="D58:G58" si="64">D57*D56</f>
        <v>0</v>
      </c>
      <c r="E58" s="329">
        <f t="shared" si="64"/>
        <v>0</v>
      </c>
      <c r="F58" s="329">
        <f t="shared" si="64"/>
        <v>0</v>
      </c>
      <c r="G58" s="330">
        <f t="shared" si="64"/>
        <v>0</v>
      </c>
      <c r="H58" s="331">
        <f t="shared" ref="H58" si="65">H57*H56*10</f>
        <v>0</v>
      </c>
      <c r="I58" s="332">
        <f t="shared" ref="I58" si="66">I57*I56*10</f>
        <v>0</v>
      </c>
      <c r="J58" s="332">
        <f t="shared" ref="J58" si="67">J57*J56*10</f>
        <v>0</v>
      </c>
      <c r="K58" s="333">
        <f t="shared" ref="K58" si="68">K57*K56*10</f>
        <v>0</v>
      </c>
      <c r="L58" s="334">
        <f>SUM(D58:G58)</f>
        <v>0</v>
      </c>
      <c r="M58" s="335">
        <f>SUM(H58:K58)</f>
        <v>0</v>
      </c>
      <c r="N58" s="336">
        <f t="shared" ref="N58" si="69">N57*N56</f>
        <v>0</v>
      </c>
      <c r="O58" s="337">
        <f>L58+M58+N58</f>
        <v>0</v>
      </c>
    </row>
    <row r="59" spans="1:15" ht="15.75" thickBot="1" x14ac:dyDescent="0.25">
      <c r="A59" s="795"/>
      <c r="B59" s="810" t="s">
        <v>11</v>
      </c>
      <c r="C59" s="811"/>
      <c r="D59" s="159">
        <f t="shared" ref="D59:O59" si="70">SUM(D46,D49,D52,D55,D58)</f>
        <v>0</v>
      </c>
      <c r="E59" s="160">
        <f t="shared" si="70"/>
        <v>0</v>
      </c>
      <c r="F59" s="160">
        <f t="shared" si="70"/>
        <v>0</v>
      </c>
      <c r="G59" s="174">
        <f t="shared" si="70"/>
        <v>0</v>
      </c>
      <c r="H59" s="167">
        <f t="shared" si="70"/>
        <v>0</v>
      </c>
      <c r="I59" s="160">
        <f t="shared" si="70"/>
        <v>0</v>
      </c>
      <c r="J59" s="160">
        <f t="shared" si="70"/>
        <v>0</v>
      </c>
      <c r="K59" s="168">
        <f t="shared" si="70"/>
        <v>0</v>
      </c>
      <c r="L59" s="178">
        <f t="shared" si="70"/>
        <v>0</v>
      </c>
      <c r="M59" s="160">
        <f t="shared" si="70"/>
        <v>0</v>
      </c>
      <c r="N59" s="160">
        <f t="shared" si="70"/>
        <v>0</v>
      </c>
      <c r="O59" s="161">
        <f t="shared" si="70"/>
        <v>0</v>
      </c>
    </row>
    <row r="60" spans="1:15" x14ac:dyDescent="0.2">
      <c r="A60" s="796" t="str">
        <f>+'A) Reajuste Tarifas y Ocupación'!A22</f>
        <v>(Nombre de J.I. n° 3)</v>
      </c>
      <c r="B60" s="815" t="str">
        <f>+'A) Reajuste Tarifas y Ocupación'!B22</f>
        <v>(Nombre de prestación 1)</v>
      </c>
      <c r="C60" s="118" t="s">
        <v>133</v>
      </c>
      <c r="D60" s="584">
        <f t="shared" ref="D60:G61" si="71">+H60</f>
        <v>0</v>
      </c>
      <c r="E60" s="585">
        <f t="shared" si="71"/>
        <v>0</v>
      </c>
      <c r="F60" s="585">
        <f t="shared" si="71"/>
        <v>0</v>
      </c>
      <c r="G60" s="586">
        <f t="shared" si="71"/>
        <v>0</v>
      </c>
      <c r="H60" s="114">
        <f>+'A) Reajuste Tarifas y Ocupación'!K22</f>
        <v>0</v>
      </c>
      <c r="I60" s="106">
        <f>+'A) Reajuste Tarifas y Ocupación'!L22</f>
        <v>0</v>
      </c>
      <c r="J60" s="106">
        <f>+'A) Reajuste Tarifas y Ocupación'!M22</f>
        <v>0</v>
      </c>
      <c r="K60" s="115">
        <f>+'A) Reajuste Tarifas y Ocupación'!N22</f>
        <v>0</v>
      </c>
      <c r="L60" s="177"/>
      <c r="M60" s="98"/>
      <c r="N60" s="571">
        <v>0</v>
      </c>
      <c r="O60" s="365"/>
    </row>
    <row r="61" spans="1:15" ht="13.5" thickBot="1" x14ac:dyDescent="0.25">
      <c r="A61" s="797"/>
      <c r="B61" s="816"/>
      <c r="C61" s="29" t="s">
        <v>8</v>
      </c>
      <c r="D61" s="587">
        <f t="shared" si="71"/>
        <v>0</v>
      </c>
      <c r="E61" s="588">
        <f t="shared" si="71"/>
        <v>0</v>
      </c>
      <c r="F61" s="588">
        <f t="shared" si="71"/>
        <v>0</v>
      </c>
      <c r="G61" s="589">
        <f t="shared" si="71"/>
        <v>0</v>
      </c>
      <c r="H61" s="114">
        <f>+'A) Reajuste Tarifas y Ocupación'!R22</f>
        <v>0</v>
      </c>
      <c r="I61" s="106">
        <f>+'A) Reajuste Tarifas y Ocupación'!S22</f>
        <v>0</v>
      </c>
      <c r="J61" s="106">
        <f>+'A) Reajuste Tarifas y Ocupación'!T22</f>
        <v>0</v>
      </c>
      <c r="K61" s="115">
        <f>+'A) Reajuste Tarifas y Ocupación'!U22</f>
        <v>0</v>
      </c>
      <c r="L61" s="176"/>
      <c r="M61" s="99"/>
      <c r="N61" s="572">
        <v>0</v>
      </c>
      <c r="O61" s="367"/>
    </row>
    <row r="62" spans="1:15" ht="13.5" thickBot="1" x14ac:dyDescent="0.25">
      <c r="A62" s="797"/>
      <c r="B62" s="817"/>
      <c r="C62" s="328" t="s">
        <v>10</v>
      </c>
      <c r="D62" s="329">
        <f t="shared" ref="D62:G62" si="72">D61*D60</f>
        <v>0</v>
      </c>
      <c r="E62" s="329">
        <f t="shared" si="72"/>
        <v>0</v>
      </c>
      <c r="F62" s="329">
        <f t="shared" si="72"/>
        <v>0</v>
      </c>
      <c r="G62" s="330">
        <f t="shared" si="72"/>
        <v>0</v>
      </c>
      <c r="H62" s="331">
        <f t="shared" ref="H62" si="73">H61*H60*10</f>
        <v>0</v>
      </c>
      <c r="I62" s="332">
        <f t="shared" ref="I62" si="74">I61*I60*10</f>
        <v>0</v>
      </c>
      <c r="J62" s="332">
        <f t="shared" ref="J62" si="75">J61*J60*10</f>
        <v>0</v>
      </c>
      <c r="K62" s="333">
        <f t="shared" ref="K62" si="76">K61*K60*10</f>
        <v>0</v>
      </c>
      <c r="L62" s="334">
        <f>SUM(D62:G62)</f>
        <v>0</v>
      </c>
      <c r="M62" s="335">
        <f>SUM(H62:K62)</f>
        <v>0</v>
      </c>
      <c r="N62" s="336">
        <f t="shared" ref="N62" si="77">N61*N60</f>
        <v>0</v>
      </c>
      <c r="O62" s="337">
        <f>L62+M62+N62</f>
        <v>0</v>
      </c>
    </row>
    <row r="63" spans="1:15" x14ac:dyDescent="0.2">
      <c r="A63" s="797"/>
      <c r="B63" s="815" t="str">
        <f>+'A) Reajuste Tarifas y Ocupación'!B23</f>
        <v>(Nombre de prestación 2)</v>
      </c>
      <c r="C63" s="118" t="s">
        <v>133</v>
      </c>
      <c r="D63" s="584">
        <f t="shared" ref="D63:G64" si="78">+H63</f>
        <v>0</v>
      </c>
      <c r="E63" s="585">
        <f t="shared" si="78"/>
        <v>0</v>
      </c>
      <c r="F63" s="585">
        <f t="shared" si="78"/>
        <v>0</v>
      </c>
      <c r="G63" s="586">
        <f t="shared" si="78"/>
        <v>0</v>
      </c>
      <c r="H63" s="114">
        <f>+'A) Reajuste Tarifas y Ocupación'!K23</f>
        <v>0</v>
      </c>
      <c r="I63" s="106">
        <f>+'A) Reajuste Tarifas y Ocupación'!L23</f>
        <v>0</v>
      </c>
      <c r="J63" s="106">
        <f>+'A) Reajuste Tarifas y Ocupación'!M23</f>
        <v>0</v>
      </c>
      <c r="K63" s="115">
        <f>+'A) Reajuste Tarifas y Ocupación'!N23</f>
        <v>0</v>
      </c>
      <c r="L63" s="177"/>
      <c r="M63" s="98"/>
      <c r="N63" s="571">
        <v>0</v>
      </c>
      <c r="O63" s="365"/>
    </row>
    <row r="64" spans="1:15" ht="13.5" thickBot="1" x14ac:dyDescent="0.25">
      <c r="A64" s="797"/>
      <c r="B64" s="816"/>
      <c r="C64" s="29" t="s">
        <v>8</v>
      </c>
      <c r="D64" s="587">
        <f t="shared" si="78"/>
        <v>0</v>
      </c>
      <c r="E64" s="588">
        <f t="shared" si="78"/>
        <v>0</v>
      </c>
      <c r="F64" s="588">
        <f t="shared" si="78"/>
        <v>0</v>
      </c>
      <c r="G64" s="589">
        <f t="shared" si="78"/>
        <v>0</v>
      </c>
      <c r="H64" s="114">
        <f>+'A) Reajuste Tarifas y Ocupación'!R23</f>
        <v>0</v>
      </c>
      <c r="I64" s="106">
        <f>+'A) Reajuste Tarifas y Ocupación'!S23</f>
        <v>0</v>
      </c>
      <c r="J64" s="106">
        <f>+'A) Reajuste Tarifas y Ocupación'!T23</f>
        <v>0</v>
      </c>
      <c r="K64" s="115">
        <f>+'A) Reajuste Tarifas y Ocupación'!U23</f>
        <v>0</v>
      </c>
      <c r="L64" s="175"/>
      <c r="M64" s="97"/>
      <c r="N64" s="572">
        <v>0</v>
      </c>
      <c r="O64" s="366"/>
    </row>
    <row r="65" spans="1:15" ht="13.5" thickBot="1" x14ac:dyDescent="0.25">
      <c r="A65" s="797"/>
      <c r="B65" s="817"/>
      <c r="C65" s="328" t="s">
        <v>10</v>
      </c>
      <c r="D65" s="329">
        <f t="shared" ref="D65:G65" si="79">D64*D63</f>
        <v>0</v>
      </c>
      <c r="E65" s="329">
        <f t="shared" si="79"/>
        <v>0</v>
      </c>
      <c r="F65" s="329">
        <f t="shared" si="79"/>
        <v>0</v>
      </c>
      <c r="G65" s="330">
        <f t="shared" si="79"/>
        <v>0</v>
      </c>
      <c r="H65" s="331">
        <f t="shared" ref="H65" si="80">H64*H63*10</f>
        <v>0</v>
      </c>
      <c r="I65" s="332">
        <f t="shared" ref="I65" si="81">I64*I63*10</f>
        <v>0</v>
      </c>
      <c r="J65" s="332">
        <f t="shared" ref="J65" si="82">J64*J63*10</f>
        <v>0</v>
      </c>
      <c r="K65" s="333">
        <f t="shared" ref="K65" si="83">K64*K63*10</f>
        <v>0</v>
      </c>
      <c r="L65" s="334">
        <f>SUM(D65:G65)</f>
        <v>0</v>
      </c>
      <c r="M65" s="335">
        <f>SUM(H65:K65)</f>
        <v>0</v>
      </c>
      <c r="N65" s="336">
        <f t="shared" ref="N65" si="84">N64*N63</f>
        <v>0</v>
      </c>
      <c r="O65" s="337">
        <f>L65+M65+N65</f>
        <v>0</v>
      </c>
    </row>
    <row r="66" spans="1:15" x14ac:dyDescent="0.2">
      <c r="A66" s="797"/>
      <c r="B66" s="815" t="str">
        <f>+'A) Reajuste Tarifas y Ocupación'!B24</f>
        <v>(Nombre de prestación 3)</v>
      </c>
      <c r="C66" s="118" t="s">
        <v>133</v>
      </c>
      <c r="D66" s="584">
        <f t="shared" ref="D66:G67" si="85">+H66</f>
        <v>0</v>
      </c>
      <c r="E66" s="585">
        <f t="shared" si="85"/>
        <v>0</v>
      </c>
      <c r="F66" s="585">
        <f t="shared" si="85"/>
        <v>0</v>
      </c>
      <c r="G66" s="586">
        <f t="shared" si="85"/>
        <v>0</v>
      </c>
      <c r="H66" s="114">
        <f>+'A) Reajuste Tarifas y Ocupación'!K24</f>
        <v>0</v>
      </c>
      <c r="I66" s="106">
        <f>+'A) Reajuste Tarifas y Ocupación'!L24</f>
        <v>0</v>
      </c>
      <c r="J66" s="106">
        <f>+'A) Reajuste Tarifas y Ocupación'!M24</f>
        <v>0</v>
      </c>
      <c r="K66" s="115">
        <f>+'A) Reajuste Tarifas y Ocupación'!N24</f>
        <v>0</v>
      </c>
      <c r="L66" s="175"/>
      <c r="M66" s="97"/>
      <c r="N66" s="571">
        <v>0</v>
      </c>
      <c r="O66" s="366"/>
    </row>
    <row r="67" spans="1:15" ht="13.5" thickBot="1" x14ac:dyDescent="0.25">
      <c r="A67" s="797"/>
      <c r="B67" s="816"/>
      <c r="C67" s="29" t="s">
        <v>8</v>
      </c>
      <c r="D67" s="587">
        <f t="shared" si="85"/>
        <v>0</v>
      </c>
      <c r="E67" s="588">
        <f t="shared" si="85"/>
        <v>0</v>
      </c>
      <c r="F67" s="588">
        <f t="shared" si="85"/>
        <v>0</v>
      </c>
      <c r="G67" s="589">
        <f t="shared" si="85"/>
        <v>0</v>
      </c>
      <c r="H67" s="114">
        <f>+'A) Reajuste Tarifas y Ocupación'!R24</f>
        <v>0</v>
      </c>
      <c r="I67" s="106">
        <f>+'A) Reajuste Tarifas y Ocupación'!S24</f>
        <v>0</v>
      </c>
      <c r="J67" s="106">
        <f>+'A) Reajuste Tarifas y Ocupación'!T24</f>
        <v>0</v>
      </c>
      <c r="K67" s="115">
        <f>+'A) Reajuste Tarifas y Ocupación'!U24</f>
        <v>0</v>
      </c>
      <c r="L67" s="175"/>
      <c r="M67" s="97"/>
      <c r="N67" s="572">
        <v>0</v>
      </c>
      <c r="O67" s="366"/>
    </row>
    <row r="68" spans="1:15" ht="13.5" thickBot="1" x14ac:dyDescent="0.25">
      <c r="A68" s="797"/>
      <c r="B68" s="817"/>
      <c r="C68" s="328" t="s">
        <v>10</v>
      </c>
      <c r="D68" s="329">
        <f t="shared" ref="D68:G68" si="86">D67*D66</f>
        <v>0</v>
      </c>
      <c r="E68" s="329">
        <f t="shared" si="86"/>
        <v>0</v>
      </c>
      <c r="F68" s="329">
        <f t="shared" si="86"/>
        <v>0</v>
      </c>
      <c r="G68" s="330">
        <f t="shared" si="86"/>
        <v>0</v>
      </c>
      <c r="H68" s="331">
        <f t="shared" ref="H68" si="87">H67*H66*10</f>
        <v>0</v>
      </c>
      <c r="I68" s="332">
        <f t="shared" ref="I68" si="88">I67*I66*10</f>
        <v>0</v>
      </c>
      <c r="J68" s="332">
        <f t="shared" ref="J68" si="89">J67*J66*10</f>
        <v>0</v>
      </c>
      <c r="K68" s="333">
        <f t="shared" ref="K68" si="90">K67*K66*10</f>
        <v>0</v>
      </c>
      <c r="L68" s="334">
        <f>SUM(D68:G68)</f>
        <v>0</v>
      </c>
      <c r="M68" s="335">
        <f>SUM(H68:K68)</f>
        <v>0</v>
      </c>
      <c r="N68" s="336">
        <f t="shared" ref="N68" si="91">N67*N66</f>
        <v>0</v>
      </c>
      <c r="O68" s="337">
        <f>L68+M68+N68</f>
        <v>0</v>
      </c>
    </row>
    <row r="69" spans="1:15" x14ac:dyDescent="0.2">
      <c r="A69" s="797"/>
      <c r="B69" s="815" t="str">
        <f>+'A) Reajuste Tarifas y Ocupación'!B25</f>
        <v>(Nombre de prestación 4)</v>
      </c>
      <c r="C69" s="118" t="s">
        <v>133</v>
      </c>
      <c r="D69" s="584">
        <f t="shared" ref="D69:G70" si="92">+H69</f>
        <v>0</v>
      </c>
      <c r="E69" s="585">
        <f t="shared" si="92"/>
        <v>0</v>
      </c>
      <c r="F69" s="585">
        <f t="shared" si="92"/>
        <v>0</v>
      </c>
      <c r="G69" s="586">
        <f t="shared" si="92"/>
        <v>0</v>
      </c>
      <c r="H69" s="114">
        <f>+'A) Reajuste Tarifas y Ocupación'!K25</f>
        <v>0</v>
      </c>
      <c r="I69" s="106">
        <f>+'A) Reajuste Tarifas y Ocupación'!L25</f>
        <v>0</v>
      </c>
      <c r="J69" s="106">
        <f>+'A) Reajuste Tarifas y Ocupación'!M25</f>
        <v>0</v>
      </c>
      <c r="K69" s="115">
        <f>+'A) Reajuste Tarifas y Ocupación'!N25</f>
        <v>0</v>
      </c>
      <c r="L69" s="175"/>
      <c r="M69" s="97"/>
      <c r="N69" s="571">
        <v>0</v>
      </c>
      <c r="O69" s="366"/>
    </row>
    <row r="70" spans="1:15" ht="13.5" thickBot="1" x14ac:dyDescent="0.25">
      <c r="A70" s="797"/>
      <c r="B70" s="816"/>
      <c r="C70" s="29" t="s">
        <v>8</v>
      </c>
      <c r="D70" s="587">
        <f t="shared" si="92"/>
        <v>0</v>
      </c>
      <c r="E70" s="588">
        <f t="shared" si="92"/>
        <v>0</v>
      </c>
      <c r="F70" s="588">
        <f t="shared" si="92"/>
        <v>0</v>
      </c>
      <c r="G70" s="589">
        <f t="shared" si="92"/>
        <v>0</v>
      </c>
      <c r="H70" s="114">
        <f>+'A) Reajuste Tarifas y Ocupación'!R25</f>
        <v>0</v>
      </c>
      <c r="I70" s="106">
        <f>+'A) Reajuste Tarifas y Ocupación'!S25</f>
        <v>0</v>
      </c>
      <c r="J70" s="106">
        <f>+'A) Reajuste Tarifas y Ocupación'!T25</f>
        <v>0</v>
      </c>
      <c r="K70" s="115">
        <f>+'A) Reajuste Tarifas y Ocupación'!U25</f>
        <v>0</v>
      </c>
      <c r="L70" s="175"/>
      <c r="M70" s="97"/>
      <c r="N70" s="572">
        <v>0</v>
      </c>
      <c r="O70" s="366"/>
    </row>
    <row r="71" spans="1:15" ht="13.5" thickBot="1" x14ac:dyDescent="0.25">
      <c r="A71" s="797"/>
      <c r="B71" s="817"/>
      <c r="C71" s="328" t="s">
        <v>10</v>
      </c>
      <c r="D71" s="329">
        <f t="shared" ref="D71:G71" si="93">D70*D69</f>
        <v>0</v>
      </c>
      <c r="E71" s="329">
        <f t="shared" si="93"/>
        <v>0</v>
      </c>
      <c r="F71" s="329">
        <f t="shared" si="93"/>
        <v>0</v>
      </c>
      <c r="G71" s="330">
        <f t="shared" si="93"/>
        <v>0</v>
      </c>
      <c r="H71" s="331">
        <f t="shared" ref="H71" si="94">H70*H69*10</f>
        <v>0</v>
      </c>
      <c r="I71" s="332">
        <f t="shared" ref="I71" si="95">I70*I69*10</f>
        <v>0</v>
      </c>
      <c r="J71" s="332">
        <f t="shared" ref="J71" si="96">J70*J69*10</f>
        <v>0</v>
      </c>
      <c r="K71" s="333">
        <f t="shared" ref="K71" si="97">K70*K69*10</f>
        <v>0</v>
      </c>
      <c r="L71" s="334">
        <f>SUM(D71:G71)</f>
        <v>0</v>
      </c>
      <c r="M71" s="335">
        <f>SUM(H71:K71)</f>
        <v>0</v>
      </c>
      <c r="N71" s="336">
        <f t="shared" ref="N71" si="98">N70*N69</f>
        <v>0</v>
      </c>
      <c r="O71" s="337">
        <f>L71+M71+N71</f>
        <v>0</v>
      </c>
    </row>
    <row r="72" spans="1:15" x14ac:dyDescent="0.2">
      <c r="A72" s="797"/>
      <c r="B72" s="815" t="str">
        <f>+'A) Reajuste Tarifas y Ocupación'!B26</f>
        <v>(Nombre de prestación 5)</v>
      </c>
      <c r="C72" s="118" t="s">
        <v>133</v>
      </c>
      <c r="D72" s="584">
        <f t="shared" ref="D72:G73" si="99">+H72</f>
        <v>0</v>
      </c>
      <c r="E72" s="585">
        <f t="shared" si="99"/>
        <v>0</v>
      </c>
      <c r="F72" s="585">
        <f t="shared" si="99"/>
        <v>0</v>
      </c>
      <c r="G72" s="586">
        <f t="shared" si="99"/>
        <v>0</v>
      </c>
      <c r="H72" s="114">
        <f>+'A) Reajuste Tarifas y Ocupación'!K26</f>
        <v>0</v>
      </c>
      <c r="I72" s="106">
        <f>+'A) Reajuste Tarifas y Ocupación'!L26</f>
        <v>0</v>
      </c>
      <c r="J72" s="106">
        <f>+'A) Reajuste Tarifas y Ocupación'!M26</f>
        <v>0</v>
      </c>
      <c r="K72" s="115">
        <f>+'A) Reajuste Tarifas y Ocupación'!N26</f>
        <v>0</v>
      </c>
      <c r="L72" s="175"/>
      <c r="M72" s="97"/>
      <c r="N72" s="571">
        <v>0</v>
      </c>
      <c r="O72" s="366"/>
    </row>
    <row r="73" spans="1:15" ht="13.5" thickBot="1" x14ac:dyDescent="0.25">
      <c r="A73" s="797"/>
      <c r="B73" s="816"/>
      <c r="C73" s="29" t="s">
        <v>8</v>
      </c>
      <c r="D73" s="587">
        <f t="shared" si="99"/>
        <v>0</v>
      </c>
      <c r="E73" s="588">
        <f t="shared" si="99"/>
        <v>0</v>
      </c>
      <c r="F73" s="588">
        <f t="shared" si="99"/>
        <v>0</v>
      </c>
      <c r="G73" s="589">
        <f t="shared" si="99"/>
        <v>0</v>
      </c>
      <c r="H73" s="114">
        <f>+'A) Reajuste Tarifas y Ocupación'!R26</f>
        <v>0</v>
      </c>
      <c r="I73" s="106">
        <f>+'A) Reajuste Tarifas y Ocupación'!S26</f>
        <v>0</v>
      </c>
      <c r="J73" s="106">
        <f>+'A) Reajuste Tarifas y Ocupación'!T26</f>
        <v>0</v>
      </c>
      <c r="K73" s="115">
        <f>+'A) Reajuste Tarifas y Ocupación'!U26</f>
        <v>0</v>
      </c>
      <c r="L73" s="175"/>
      <c r="M73" s="97"/>
      <c r="N73" s="572">
        <v>0</v>
      </c>
      <c r="O73" s="366"/>
    </row>
    <row r="74" spans="1:15" x14ac:dyDescent="0.2">
      <c r="A74" s="797"/>
      <c r="B74" s="817"/>
      <c r="C74" s="328" t="s">
        <v>10</v>
      </c>
      <c r="D74" s="329">
        <f t="shared" ref="D74:G74" si="100">D73*D72</f>
        <v>0</v>
      </c>
      <c r="E74" s="329">
        <f t="shared" si="100"/>
        <v>0</v>
      </c>
      <c r="F74" s="329">
        <f t="shared" si="100"/>
        <v>0</v>
      </c>
      <c r="G74" s="330">
        <f t="shared" si="100"/>
        <v>0</v>
      </c>
      <c r="H74" s="331">
        <f t="shared" ref="H74" si="101">H73*H72*10</f>
        <v>0</v>
      </c>
      <c r="I74" s="332">
        <f t="shared" ref="I74" si="102">I73*I72*10</f>
        <v>0</v>
      </c>
      <c r="J74" s="332">
        <f t="shared" ref="J74" si="103">J73*J72*10</f>
        <v>0</v>
      </c>
      <c r="K74" s="333">
        <f t="shared" ref="K74" si="104">K73*K72*10</f>
        <v>0</v>
      </c>
      <c r="L74" s="334">
        <f>SUM(D74:G74)</f>
        <v>0</v>
      </c>
      <c r="M74" s="335">
        <f>SUM(H74:K74)</f>
        <v>0</v>
      </c>
      <c r="N74" s="336">
        <f t="shared" ref="N74" si="105">N73*N72</f>
        <v>0</v>
      </c>
      <c r="O74" s="337">
        <f>L74+M74+N74</f>
        <v>0</v>
      </c>
    </row>
    <row r="75" spans="1:15" ht="15.75" customHeight="1" thickBot="1" x14ac:dyDescent="0.25">
      <c r="A75" s="798"/>
      <c r="B75" s="810" t="s">
        <v>11</v>
      </c>
      <c r="C75" s="811"/>
      <c r="D75" s="159">
        <f t="shared" ref="D75:O75" si="106">SUM(D62,D65,D68,D71,D74)</f>
        <v>0</v>
      </c>
      <c r="E75" s="160">
        <f t="shared" si="106"/>
        <v>0</v>
      </c>
      <c r="F75" s="160">
        <f t="shared" si="106"/>
        <v>0</v>
      </c>
      <c r="G75" s="174">
        <f t="shared" si="106"/>
        <v>0</v>
      </c>
      <c r="H75" s="167">
        <f t="shared" si="106"/>
        <v>0</v>
      </c>
      <c r="I75" s="160">
        <f t="shared" si="106"/>
        <v>0</v>
      </c>
      <c r="J75" s="160">
        <f t="shared" si="106"/>
        <v>0</v>
      </c>
      <c r="K75" s="168">
        <f t="shared" si="106"/>
        <v>0</v>
      </c>
      <c r="L75" s="178">
        <f t="shared" si="106"/>
        <v>0</v>
      </c>
      <c r="M75" s="160">
        <f t="shared" si="106"/>
        <v>0</v>
      </c>
      <c r="N75" s="160">
        <f t="shared" si="106"/>
        <v>0</v>
      </c>
      <c r="O75" s="161">
        <f t="shared" si="106"/>
        <v>0</v>
      </c>
    </row>
    <row r="76" spans="1:15" x14ac:dyDescent="0.2">
      <c r="A76" s="796" t="str">
        <f>+'A) Reajuste Tarifas y Ocupación'!A27</f>
        <v>(Nombre de J.I. n° 4)</v>
      </c>
      <c r="B76" s="815" t="str">
        <f>+'A) Reajuste Tarifas y Ocupación'!B27</f>
        <v>(Nombre de prestación 1)</v>
      </c>
      <c r="C76" s="118" t="s">
        <v>133</v>
      </c>
      <c r="D76" s="584">
        <f t="shared" ref="D76:G77" si="107">+H76</f>
        <v>0</v>
      </c>
      <c r="E76" s="585">
        <f t="shared" si="107"/>
        <v>0</v>
      </c>
      <c r="F76" s="585">
        <f t="shared" si="107"/>
        <v>0</v>
      </c>
      <c r="G76" s="586">
        <f t="shared" si="107"/>
        <v>0</v>
      </c>
      <c r="H76" s="112">
        <f>+'A) Reajuste Tarifas y Ocupación'!K27</f>
        <v>0</v>
      </c>
      <c r="I76" s="85">
        <f>+'A) Reajuste Tarifas y Ocupación'!L27</f>
        <v>0</v>
      </c>
      <c r="J76" s="85">
        <f>+'A) Reajuste Tarifas y Ocupación'!M27</f>
        <v>0</v>
      </c>
      <c r="K76" s="113">
        <f>+'A) Reajuste Tarifas y Ocupación'!N27</f>
        <v>0</v>
      </c>
      <c r="L76" s="177"/>
      <c r="M76" s="98"/>
      <c r="N76" s="571">
        <v>0</v>
      </c>
      <c r="O76" s="780"/>
    </row>
    <row r="77" spans="1:15" ht="13.5" thickBot="1" x14ac:dyDescent="0.25">
      <c r="A77" s="797"/>
      <c r="B77" s="816"/>
      <c r="C77" s="29" t="s">
        <v>8</v>
      </c>
      <c r="D77" s="587">
        <f t="shared" si="107"/>
        <v>0</v>
      </c>
      <c r="E77" s="588">
        <f t="shared" si="107"/>
        <v>0</v>
      </c>
      <c r="F77" s="588">
        <f t="shared" si="107"/>
        <v>0</v>
      </c>
      <c r="G77" s="589">
        <f t="shared" si="107"/>
        <v>0</v>
      </c>
      <c r="H77" s="110">
        <f>+'A) Reajuste Tarifas y Ocupación'!R27</f>
        <v>0</v>
      </c>
      <c r="I77" s="105">
        <f>+'A) Reajuste Tarifas y Ocupación'!S27</f>
        <v>0</v>
      </c>
      <c r="J77" s="105">
        <f>+'A) Reajuste Tarifas y Ocupación'!T27</f>
        <v>0</v>
      </c>
      <c r="K77" s="111">
        <f>+'A) Reajuste Tarifas y Ocupación'!U27</f>
        <v>0</v>
      </c>
      <c r="L77" s="176"/>
      <c r="M77" s="99"/>
      <c r="N77" s="572">
        <v>0</v>
      </c>
      <c r="O77" s="782"/>
    </row>
    <row r="78" spans="1:15" ht="13.5" thickBot="1" x14ac:dyDescent="0.25">
      <c r="A78" s="797"/>
      <c r="B78" s="817"/>
      <c r="C78" s="328" t="s">
        <v>10</v>
      </c>
      <c r="D78" s="329">
        <f t="shared" ref="D78:G78" si="108">D77*D76</f>
        <v>0</v>
      </c>
      <c r="E78" s="329">
        <f t="shared" si="108"/>
        <v>0</v>
      </c>
      <c r="F78" s="329">
        <f t="shared" si="108"/>
        <v>0</v>
      </c>
      <c r="G78" s="330">
        <f t="shared" si="108"/>
        <v>0</v>
      </c>
      <c r="H78" s="331">
        <f t="shared" ref="H78" si="109">H77*H76*10</f>
        <v>0</v>
      </c>
      <c r="I78" s="332">
        <f t="shared" ref="I78" si="110">I77*I76*10</f>
        <v>0</v>
      </c>
      <c r="J78" s="332">
        <f t="shared" ref="J78" si="111">J77*J76*10</f>
        <v>0</v>
      </c>
      <c r="K78" s="333">
        <f t="shared" ref="K78" si="112">K77*K76*10</f>
        <v>0</v>
      </c>
      <c r="L78" s="334">
        <f>SUM(D78:G78)</f>
        <v>0</v>
      </c>
      <c r="M78" s="335">
        <f>SUM(H78:K78)</f>
        <v>0</v>
      </c>
      <c r="N78" s="336">
        <f t="shared" ref="N78" si="113">N77*N76</f>
        <v>0</v>
      </c>
      <c r="O78" s="337">
        <f>L78+M78+N78</f>
        <v>0</v>
      </c>
    </row>
    <row r="79" spans="1:15" x14ac:dyDescent="0.2">
      <c r="A79" s="797"/>
      <c r="B79" s="815" t="str">
        <f>+'A) Reajuste Tarifas y Ocupación'!B28</f>
        <v>(Nombre de prestación 2)</v>
      </c>
      <c r="C79" s="118" t="s">
        <v>133</v>
      </c>
      <c r="D79" s="584">
        <f t="shared" ref="D79:G80" si="114">+H79</f>
        <v>0</v>
      </c>
      <c r="E79" s="585">
        <f t="shared" si="114"/>
        <v>0</v>
      </c>
      <c r="F79" s="585">
        <f t="shared" si="114"/>
        <v>0</v>
      </c>
      <c r="G79" s="586">
        <f t="shared" si="114"/>
        <v>0</v>
      </c>
      <c r="H79" s="112">
        <f>+'A) Reajuste Tarifas y Ocupación'!K28</f>
        <v>0</v>
      </c>
      <c r="I79" s="85">
        <f>+'A) Reajuste Tarifas y Ocupación'!L28</f>
        <v>0</v>
      </c>
      <c r="J79" s="85">
        <f>+'A) Reajuste Tarifas y Ocupación'!M28</f>
        <v>0</v>
      </c>
      <c r="K79" s="113">
        <f>+'A) Reajuste Tarifas y Ocupación'!N28</f>
        <v>0</v>
      </c>
      <c r="L79" s="177"/>
      <c r="M79" s="98"/>
      <c r="N79" s="571">
        <v>0</v>
      </c>
      <c r="O79" s="780"/>
    </row>
    <row r="80" spans="1:15" ht="13.5" thickBot="1" x14ac:dyDescent="0.25">
      <c r="A80" s="797"/>
      <c r="B80" s="816"/>
      <c r="C80" s="29" t="s">
        <v>8</v>
      </c>
      <c r="D80" s="587">
        <f t="shared" si="114"/>
        <v>0</v>
      </c>
      <c r="E80" s="588">
        <f t="shared" si="114"/>
        <v>0</v>
      </c>
      <c r="F80" s="588">
        <f t="shared" si="114"/>
        <v>0</v>
      </c>
      <c r="G80" s="589">
        <f t="shared" si="114"/>
        <v>0</v>
      </c>
      <c r="H80" s="114">
        <f>+'A) Reajuste Tarifas y Ocupación'!R28</f>
        <v>0</v>
      </c>
      <c r="I80" s="106">
        <f>+'A) Reajuste Tarifas y Ocupación'!S28</f>
        <v>0</v>
      </c>
      <c r="J80" s="106">
        <f>+'A) Reajuste Tarifas y Ocupación'!T28</f>
        <v>0</v>
      </c>
      <c r="K80" s="115">
        <f>+'A) Reajuste Tarifas y Ocupación'!U28</f>
        <v>0</v>
      </c>
      <c r="L80" s="175"/>
      <c r="M80" s="97"/>
      <c r="N80" s="572">
        <v>0</v>
      </c>
      <c r="O80" s="781"/>
    </row>
    <row r="81" spans="1:15" ht="13.5" thickBot="1" x14ac:dyDescent="0.25">
      <c r="A81" s="797"/>
      <c r="B81" s="817"/>
      <c r="C81" s="328" t="s">
        <v>10</v>
      </c>
      <c r="D81" s="329">
        <f t="shared" ref="D81:G81" si="115">D80*D79</f>
        <v>0</v>
      </c>
      <c r="E81" s="329">
        <f t="shared" si="115"/>
        <v>0</v>
      </c>
      <c r="F81" s="329">
        <f t="shared" si="115"/>
        <v>0</v>
      </c>
      <c r="G81" s="330">
        <f t="shared" si="115"/>
        <v>0</v>
      </c>
      <c r="H81" s="331">
        <f t="shared" ref="H81" si="116">H80*H79*10</f>
        <v>0</v>
      </c>
      <c r="I81" s="332">
        <f t="shared" ref="I81" si="117">I80*I79*10</f>
        <v>0</v>
      </c>
      <c r="J81" s="332">
        <f t="shared" ref="J81" si="118">J80*J79*10</f>
        <v>0</v>
      </c>
      <c r="K81" s="333">
        <f t="shared" ref="K81" si="119">K80*K79*10</f>
        <v>0</v>
      </c>
      <c r="L81" s="334">
        <f>SUM(D81:G81)</f>
        <v>0</v>
      </c>
      <c r="M81" s="335">
        <f>SUM(H81:K81)</f>
        <v>0</v>
      </c>
      <c r="N81" s="336">
        <f t="shared" ref="N81" si="120">N80*N79</f>
        <v>0</v>
      </c>
      <c r="O81" s="337">
        <f>L81+M81+N81</f>
        <v>0</v>
      </c>
    </row>
    <row r="82" spans="1:15" x14ac:dyDescent="0.2">
      <c r="A82" s="797"/>
      <c r="B82" s="815" t="str">
        <f>+'A) Reajuste Tarifas y Ocupación'!B29</f>
        <v>(Nombre de prestación 3)</v>
      </c>
      <c r="C82" s="118" t="s">
        <v>133</v>
      </c>
      <c r="D82" s="584">
        <f t="shared" ref="D82:G83" si="121">+H82</f>
        <v>0</v>
      </c>
      <c r="E82" s="585">
        <f t="shared" si="121"/>
        <v>0</v>
      </c>
      <c r="F82" s="585">
        <f t="shared" si="121"/>
        <v>0</v>
      </c>
      <c r="G82" s="586">
        <f t="shared" si="121"/>
        <v>0</v>
      </c>
      <c r="H82" s="116">
        <f>+'A) Reajuste Tarifas y Ocupación'!K29</f>
        <v>0</v>
      </c>
      <c r="I82" s="101">
        <f>+'A) Reajuste Tarifas y Ocupación'!L29</f>
        <v>0</v>
      </c>
      <c r="J82" s="101">
        <f>+'A) Reajuste Tarifas y Ocupación'!M29</f>
        <v>0</v>
      </c>
      <c r="K82" s="117">
        <f>+'A) Reajuste Tarifas y Ocupación'!N29</f>
        <v>0</v>
      </c>
      <c r="L82" s="175"/>
      <c r="M82" s="97"/>
      <c r="N82" s="571">
        <v>0</v>
      </c>
      <c r="O82" s="781"/>
    </row>
    <row r="83" spans="1:15" ht="13.5" thickBot="1" x14ac:dyDescent="0.25">
      <c r="A83" s="797"/>
      <c r="B83" s="816"/>
      <c r="C83" s="29" t="s">
        <v>8</v>
      </c>
      <c r="D83" s="587">
        <f t="shared" si="121"/>
        <v>0</v>
      </c>
      <c r="E83" s="588">
        <f t="shared" si="121"/>
        <v>0</v>
      </c>
      <c r="F83" s="588">
        <f t="shared" si="121"/>
        <v>0</v>
      </c>
      <c r="G83" s="589">
        <f t="shared" si="121"/>
        <v>0</v>
      </c>
      <c r="H83" s="114">
        <f>+'A) Reajuste Tarifas y Ocupación'!R29</f>
        <v>0</v>
      </c>
      <c r="I83" s="106">
        <f>+'A) Reajuste Tarifas y Ocupación'!S29</f>
        <v>0</v>
      </c>
      <c r="J83" s="106">
        <f>+'A) Reajuste Tarifas y Ocupación'!T29</f>
        <v>0</v>
      </c>
      <c r="K83" s="115">
        <f>+'A) Reajuste Tarifas y Ocupación'!U29</f>
        <v>0</v>
      </c>
      <c r="L83" s="175"/>
      <c r="M83" s="97"/>
      <c r="N83" s="572">
        <v>0</v>
      </c>
      <c r="O83" s="781"/>
    </row>
    <row r="84" spans="1:15" ht="13.5" thickBot="1" x14ac:dyDescent="0.25">
      <c r="A84" s="797"/>
      <c r="B84" s="817"/>
      <c r="C84" s="328" t="s">
        <v>10</v>
      </c>
      <c r="D84" s="329">
        <f t="shared" ref="D84:G84" si="122">D83*D82</f>
        <v>0</v>
      </c>
      <c r="E84" s="329">
        <f t="shared" si="122"/>
        <v>0</v>
      </c>
      <c r="F84" s="329">
        <f t="shared" si="122"/>
        <v>0</v>
      </c>
      <c r="G84" s="330">
        <f t="shared" si="122"/>
        <v>0</v>
      </c>
      <c r="H84" s="331">
        <f t="shared" ref="H84" si="123">H83*H82*10</f>
        <v>0</v>
      </c>
      <c r="I84" s="332">
        <f t="shared" ref="I84" si="124">I83*I82*10</f>
        <v>0</v>
      </c>
      <c r="J84" s="332">
        <f t="shared" ref="J84" si="125">J83*J82*10</f>
        <v>0</v>
      </c>
      <c r="K84" s="333">
        <f t="shared" ref="K84" si="126">K83*K82*10</f>
        <v>0</v>
      </c>
      <c r="L84" s="334">
        <f>SUM(D84:G84)</f>
        <v>0</v>
      </c>
      <c r="M84" s="335">
        <f>SUM(H84:K84)</f>
        <v>0</v>
      </c>
      <c r="N84" s="336">
        <f t="shared" ref="N84" si="127">N83*N82</f>
        <v>0</v>
      </c>
      <c r="O84" s="337">
        <f>L84+M84+N84</f>
        <v>0</v>
      </c>
    </row>
    <row r="85" spans="1:15" x14ac:dyDescent="0.2">
      <c r="A85" s="797"/>
      <c r="B85" s="815" t="str">
        <f>+'A) Reajuste Tarifas y Ocupación'!B30</f>
        <v>(Nombre de prestación 4)</v>
      </c>
      <c r="C85" s="118" t="s">
        <v>133</v>
      </c>
      <c r="D85" s="584">
        <f t="shared" ref="D85:G86" si="128">+H85</f>
        <v>0</v>
      </c>
      <c r="E85" s="585">
        <f t="shared" si="128"/>
        <v>0</v>
      </c>
      <c r="F85" s="585">
        <f t="shared" si="128"/>
        <v>0</v>
      </c>
      <c r="G85" s="586">
        <f t="shared" si="128"/>
        <v>0</v>
      </c>
      <c r="H85" s="116">
        <f>+'A) Reajuste Tarifas y Ocupación'!K30</f>
        <v>0</v>
      </c>
      <c r="I85" s="101">
        <f>+'A) Reajuste Tarifas y Ocupación'!L30</f>
        <v>0</v>
      </c>
      <c r="J85" s="101">
        <f>+'A) Reajuste Tarifas y Ocupación'!M30</f>
        <v>0</v>
      </c>
      <c r="K85" s="117">
        <f>+'A) Reajuste Tarifas y Ocupación'!N30</f>
        <v>0</v>
      </c>
      <c r="L85" s="175"/>
      <c r="M85" s="97"/>
      <c r="N85" s="571">
        <v>0</v>
      </c>
      <c r="O85" s="781"/>
    </row>
    <row r="86" spans="1:15" ht="13.5" thickBot="1" x14ac:dyDescent="0.25">
      <c r="A86" s="797"/>
      <c r="B86" s="816"/>
      <c r="C86" s="29" t="s">
        <v>8</v>
      </c>
      <c r="D86" s="587">
        <f t="shared" si="128"/>
        <v>0</v>
      </c>
      <c r="E86" s="588">
        <f t="shared" si="128"/>
        <v>0</v>
      </c>
      <c r="F86" s="588">
        <f t="shared" si="128"/>
        <v>0</v>
      </c>
      <c r="G86" s="589">
        <f t="shared" si="128"/>
        <v>0</v>
      </c>
      <c r="H86" s="114">
        <f>+'A) Reajuste Tarifas y Ocupación'!R30</f>
        <v>0</v>
      </c>
      <c r="I86" s="106">
        <f>+'A) Reajuste Tarifas y Ocupación'!S30</f>
        <v>0</v>
      </c>
      <c r="J86" s="106">
        <f>+'A) Reajuste Tarifas y Ocupación'!T30</f>
        <v>0</v>
      </c>
      <c r="K86" s="115">
        <f>+'A) Reajuste Tarifas y Ocupación'!U30</f>
        <v>0</v>
      </c>
      <c r="L86" s="175"/>
      <c r="M86" s="97"/>
      <c r="N86" s="572">
        <v>0</v>
      </c>
      <c r="O86" s="781"/>
    </row>
    <row r="87" spans="1:15" ht="13.5" thickBot="1" x14ac:dyDescent="0.25">
      <c r="A87" s="797"/>
      <c r="B87" s="817"/>
      <c r="C87" s="328" t="s">
        <v>10</v>
      </c>
      <c r="D87" s="329">
        <f t="shared" ref="D87:G87" si="129">D86*D85</f>
        <v>0</v>
      </c>
      <c r="E87" s="329">
        <f t="shared" si="129"/>
        <v>0</v>
      </c>
      <c r="F87" s="329">
        <f t="shared" si="129"/>
        <v>0</v>
      </c>
      <c r="G87" s="330">
        <f t="shared" si="129"/>
        <v>0</v>
      </c>
      <c r="H87" s="331">
        <f t="shared" ref="H87" si="130">H86*H85*10</f>
        <v>0</v>
      </c>
      <c r="I87" s="332">
        <f t="shared" ref="I87" si="131">I86*I85*10</f>
        <v>0</v>
      </c>
      <c r="J87" s="332">
        <f t="shared" ref="J87" si="132">J86*J85*10</f>
        <v>0</v>
      </c>
      <c r="K87" s="333">
        <f t="shared" ref="K87" si="133">K86*K85*10</f>
        <v>0</v>
      </c>
      <c r="L87" s="334">
        <f>SUM(D87:G87)</f>
        <v>0</v>
      </c>
      <c r="M87" s="335">
        <f>SUM(H87:K87)</f>
        <v>0</v>
      </c>
      <c r="N87" s="336">
        <f t="shared" ref="N87" si="134">N86*N85</f>
        <v>0</v>
      </c>
      <c r="O87" s="337">
        <f>L87+M87+N87</f>
        <v>0</v>
      </c>
    </row>
    <row r="88" spans="1:15" x14ac:dyDescent="0.2">
      <c r="A88" s="797"/>
      <c r="B88" s="815" t="str">
        <f>+'A) Reajuste Tarifas y Ocupación'!B31</f>
        <v>(Nombre de prestación 5)</v>
      </c>
      <c r="C88" s="118" t="s">
        <v>133</v>
      </c>
      <c r="D88" s="584">
        <f t="shared" ref="D88:G89" si="135">+H88</f>
        <v>0</v>
      </c>
      <c r="E88" s="585">
        <f t="shared" si="135"/>
        <v>0</v>
      </c>
      <c r="F88" s="585">
        <f t="shared" si="135"/>
        <v>0</v>
      </c>
      <c r="G88" s="586">
        <f t="shared" si="135"/>
        <v>0</v>
      </c>
      <c r="H88" s="116">
        <f>+'A) Reajuste Tarifas y Ocupación'!K31</f>
        <v>0</v>
      </c>
      <c r="I88" s="101">
        <f>+'A) Reajuste Tarifas y Ocupación'!L31</f>
        <v>0</v>
      </c>
      <c r="J88" s="101">
        <f>+'A) Reajuste Tarifas y Ocupación'!M31</f>
        <v>0</v>
      </c>
      <c r="K88" s="117">
        <f>+'A) Reajuste Tarifas y Ocupación'!N31</f>
        <v>0</v>
      </c>
      <c r="L88" s="175"/>
      <c r="M88" s="97"/>
      <c r="N88" s="571">
        <v>0</v>
      </c>
      <c r="O88" s="781"/>
    </row>
    <row r="89" spans="1:15" ht="13.5" thickBot="1" x14ac:dyDescent="0.25">
      <c r="A89" s="797"/>
      <c r="B89" s="816"/>
      <c r="C89" s="29" t="s">
        <v>8</v>
      </c>
      <c r="D89" s="587">
        <f t="shared" si="135"/>
        <v>0</v>
      </c>
      <c r="E89" s="588">
        <f t="shared" si="135"/>
        <v>0</v>
      </c>
      <c r="F89" s="588">
        <f t="shared" si="135"/>
        <v>0</v>
      </c>
      <c r="G89" s="589">
        <f t="shared" si="135"/>
        <v>0</v>
      </c>
      <c r="H89" s="114">
        <f>+'A) Reajuste Tarifas y Ocupación'!R31</f>
        <v>0</v>
      </c>
      <c r="I89" s="106">
        <f>+'A) Reajuste Tarifas y Ocupación'!S31</f>
        <v>0</v>
      </c>
      <c r="J89" s="106">
        <f>+'A) Reajuste Tarifas y Ocupación'!T31</f>
        <v>0</v>
      </c>
      <c r="K89" s="115">
        <f>+'A) Reajuste Tarifas y Ocupación'!U31</f>
        <v>0</v>
      </c>
      <c r="L89" s="175"/>
      <c r="M89" s="97"/>
      <c r="N89" s="572">
        <v>0</v>
      </c>
      <c r="O89" s="781"/>
    </row>
    <row r="90" spans="1:15" x14ac:dyDescent="0.2">
      <c r="A90" s="797"/>
      <c r="B90" s="817"/>
      <c r="C90" s="328" t="s">
        <v>10</v>
      </c>
      <c r="D90" s="329">
        <f t="shared" ref="D90:G90" si="136">D89*D88</f>
        <v>0</v>
      </c>
      <c r="E90" s="329">
        <f t="shared" si="136"/>
        <v>0</v>
      </c>
      <c r="F90" s="329">
        <f t="shared" si="136"/>
        <v>0</v>
      </c>
      <c r="G90" s="330">
        <f t="shared" si="136"/>
        <v>0</v>
      </c>
      <c r="H90" s="331">
        <f t="shared" ref="H90" si="137">H89*H88*10</f>
        <v>0</v>
      </c>
      <c r="I90" s="332">
        <f t="shared" ref="I90" si="138">I89*I88*10</f>
        <v>0</v>
      </c>
      <c r="J90" s="332">
        <f t="shared" ref="J90" si="139">J89*J88*10</f>
        <v>0</v>
      </c>
      <c r="K90" s="333">
        <f t="shared" ref="K90" si="140">K89*K88*10</f>
        <v>0</v>
      </c>
      <c r="L90" s="334">
        <f>SUM(D90:G90)</f>
        <v>0</v>
      </c>
      <c r="M90" s="335">
        <f>SUM(H90:K90)</f>
        <v>0</v>
      </c>
      <c r="N90" s="336">
        <f t="shared" ref="N90" si="141">N89*N88</f>
        <v>0</v>
      </c>
      <c r="O90" s="337">
        <f>L90+M90+N90</f>
        <v>0</v>
      </c>
    </row>
    <row r="91" spans="1:15" ht="15.75" thickBot="1" x14ac:dyDescent="0.25">
      <c r="A91" s="798"/>
      <c r="B91" s="810" t="s">
        <v>11</v>
      </c>
      <c r="C91" s="811"/>
      <c r="D91" s="159">
        <f t="shared" ref="D91:O91" si="142">SUM(D78,D81,D84,D87,D90)</f>
        <v>0</v>
      </c>
      <c r="E91" s="160">
        <f t="shared" si="142"/>
        <v>0</v>
      </c>
      <c r="F91" s="160">
        <f t="shared" si="142"/>
        <v>0</v>
      </c>
      <c r="G91" s="174">
        <f t="shared" si="142"/>
        <v>0</v>
      </c>
      <c r="H91" s="167">
        <f t="shared" si="142"/>
        <v>0</v>
      </c>
      <c r="I91" s="160">
        <f t="shared" si="142"/>
        <v>0</v>
      </c>
      <c r="J91" s="160">
        <f t="shared" si="142"/>
        <v>0</v>
      </c>
      <c r="K91" s="168">
        <f t="shared" si="142"/>
        <v>0</v>
      </c>
      <c r="L91" s="178">
        <f t="shared" si="142"/>
        <v>0</v>
      </c>
      <c r="M91" s="160">
        <f t="shared" si="142"/>
        <v>0</v>
      </c>
      <c r="N91" s="160">
        <f t="shared" si="142"/>
        <v>0</v>
      </c>
      <c r="O91" s="161">
        <f t="shared" si="142"/>
        <v>0</v>
      </c>
    </row>
    <row r="92" spans="1:15" x14ac:dyDescent="0.2">
      <c r="A92" s="796" t="str">
        <f>+'A) Reajuste Tarifas y Ocupación'!A32</f>
        <v>(Nombre de J.I. n° 5)</v>
      </c>
      <c r="B92" s="815" t="str">
        <f>+'A) Reajuste Tarifas y Ocupación'!B32</f>
        <v>(Nombre de prestación 1)</v>
      </c>
      <c r="C92" s="118" t="s">
        <v>133</v>
      </c>
      <c r="D92" s="584">
        <f t="shared" ref="D92:G93" si="143">+H92</f>
        <v>0</v>
      </c>
      <c r="E92" s="585">
        <f t="shared" si="143"/>
        <v>0</v>
      </c>
      <c r="F92" s="585">
        <f t="shared" si="143"/>
        <v>0</v>
      </c>
      <c r="G92" s="586">
        <f t="shared" si="143"/>
        <v>0</v>
      </c>
      <c r="H92" s="112">
        <f>+'A) Reajuste Tarifas y Ocupación'!K32</f>
        <v>0</v>
      </c>
      <c r="I92" s="85">
        <f>+'A) Reajuste Tarifas y Ocupación'!L32</f>
        <v>0</v>
      </c>
      <c r="J92" s="85">
        <f>+'A) Reajuste Tarifas y Ocupación'!M32</f>
        <v>0</v>
      </c>
      <c r="K92" s="113">
        <f>+'A) Reajuste Tarifas y Ocupación'!N32</f>
        <v>0</v>
      </c>
      <c r="L92" s="177"/>
      <c r="M92" s="98"/>
      <c r="N92" s="571">
        <v>0</v>
      </c>
      <c r="O92" s="780"/>
    </row>
    <row r="93" spans="1:15" ht="13.5" thickBot="1" x14ac:dyDescent="0.25">
      <c r="A93" s="797"/>
      <c r="B93" s="816"/>
      <c r="C93" s="29" t="s">
        <v>8</v>
      </c>
      <c r="D93" s="587">
        <f t="shared" si="143"/>
        <v>0</v>
      </c>
      <c r="E93" s="588">
        <f t="shared" si="143"/>
        <v>0</v>
      </c>
      <c r="F93" s="588">
        <f t="shared" si="143"/>
        <v>0</v>
      </c>
      <c r="G93" s="589">
        <f t="shared" si="143"/>
        <v>0</v>
      </c>
      <c r="H93" s="110">
        <f>+'A) Reajuste Tarifas y Ocupación'!R32</f>
        <v>0</v>
      </c>
      <c r="I93" s="105">
        <f>+'A) Reajuste Tarifas y Ocupación'!S32</f>
        <v>0</v>
      </c>
      <c r="J93" s="105">
        <f>+'A) Reajuste Tarifas y Ocupación'!T32</f>
        <v>0</v>
      </c>
      <c r="K93" s="111">
        <f>+'A) Reajuste Tarifas y Ocupación'!U32</f>
        <v>0</v>
      </c>
      <c r="L93" s="176"/>
      <c r="M93" s="99"/>
      <c r="N93" s="572">
        <v>0</v>
      </c>
      <c r="O93" s="782"/>
    </row>
    <row r="94" spans="1:15" ht="13.5" thickBot="1" x14ac:dyDescent="0.25">
      <c r="A94" s="797"/>
      <c r="B94" s="817"/>
      <c r="C94" s="328" t="s">
        <v>10</v>
      </c>
      <c r="D94" s="329">
        <f t="shared" ref="D94:G94" si="144">D93*D92</f>
        <v>0</v>
      </c>
      <c r="E94" s="329">
        <f t="shared" si="144"/>
        <v>0</v>
      </c>
      <c r="F94" s="329">
        <f t="shared" si="144"/>
        <v>0</v>
      </c>
      <c r="G94" s="330">
        <f t="shared" si="144"/>
        <v>0</v>
      </c>
      <c r="H94" s="331">
        <f t="shared" ref="H94" si="145">H93*H92*10</f>
        <v>0</v>
      </c>
      <c r="I94" s="332">
        <f t="shared" ref="I94" si="146">I93*I92*10</f>
        <v>0</v>
      </c>
      <c r="J94" s="332">
        <f t="shared" ref="J94" si="147">J93*J92*10</f>
        <v>0</v>
      </c>
      <c r="K94" s="333">
        <f t="shared" ref="K94" si="148">K93*K92*10</f>
        <v>0</v>
      </c>
      <c r="L94" s="334">
        <f>SUM(D94:G94)</f>
        <v>0</v>
      </c>
      <c r="M94" s="335">
        <f>SUM(H94:K94)</f>
        <v>0</v>
      </c>
      <c r="N94" s="336">
        <f t="shared" ref="N94" si="149">N93*N92</f>
        <v>0</v>
      </c>
      <c r="O94" s="337">
        <f>L94+M94+N94</f>
        <v>0</v>
      </c>
    </row>
    <row r="95" spans="1:15" x14ac:dyDescent="0.2">
      <c r="A95" s="797"/>
      <c r="B95" s="815" t="str">
        <f>+'A) Reajuste Tarifas y Ocupación'!B33</f>
        <v>(Nombre de prestación 2)</v>
      </c>
      <c r="C95" s="118" t="s">
        <v>133</v>
      </c>
      <c r="D95" s="584">
        <f t="shared" ref="D95:G96" si="150">+H95</f>
        <v>0</v>
      </c>
      <c r="E95" s="585">
        <f t="shared" si="150"/>
        <v>0</v>
      </c>
      <c r="F95" s="585">
        <f t="shared" si="150"/>
        <v>0</v>
      </c>
      <c r="G95" s="586">
        <f t="shared" si="150"/>
        <v>0</v>
      </c>
      <c r="H95" s="112">
        <f>+'A) Reajuste Tarifas y Ocupación'!K33</f>
        <v>0</v>
      </c>
      <c r="I95" s="85">
        <f>+'A) Reajuste Tarifas y Ocupación'!L33</f>
        <v>0</v>
      </c>
      <c r="J95" s="85">
        <f>+'A) Reajuste Tarifas y Ocupación'!M33</f>
        <v>0</v>
      </c>
      <c r="K95" s="113">
        <f>+'A) Reajuste Tarifas y Ocupación'!N33</f>
        <v>0</v>
      </c>
      <c r="L95" s="177"/>
      <c r="M95" s="98"/>
      <c r="N95" s="571">
        <v>0</v>
      </c>
      <c r="O95" s="780"/>
    </row>
    <row r="96" spans="1:15" ht="13.5" thickBot="1" x14ac:dyDescent="0.25">
      <c r="A96" s="797"/>
      <c r="B96" s="816"/>
      <c r="C96" s="29" t="s">
        <v>8</v>
      </c>
      <c r="D96" s="587">
        <f t="shared" si="150"/>
        <v>0</v>
      </c>
      <c r="E96" s="588">
        <f t="shared" si="150"/>
        <v>0</v>
      </c>
      <c r="F96" s="588">
        <f t="shared" si="150"/>
        <v>0</v>
      </c>
      <c r="G96" s="589">
        <f t="shared" si="150"/>
        <v>0</v>
      </c>
      <c r="H96" s="114">
        <f>+'A) Reajuste Tarifas y Ocupación'!R33</f>
        <v>0</v>
      </c>
      <c r="I96" s="106">
        <f>+'A) Reajuste Tarifas y Ocupación'!S33</f>
        <v>0</v>
      </c>
      <c r="J96" s="106">
        <f>+'A) Reajuste Tarifas y Ocupación'!T33</f>
        <v>0</v>
      </c>
      <c r="K96" s="115">
        <f>+'A) Reajuste Tarifas y Ocupación'!U33</f>
        <v>0</v>
      </c>
      <c r="L96" s="175"/>
      <c r="M96" s="97"/>
      <c r="N96" s="572">
        <v>0</v>
      </c>
      <c r="O96" s="781"/>
    </row>
    <row r="97" spans="1:15" ht="13.5" thickBot="1" x14ac:dyDescent="0.25">
      <c r="A97" s="797"/>
      <c r="B97" s="817"/>
      <c r="C97" s="328" t="s">
        <v>10</v>
      </c>
      <c r="D97" s="329">
        <f t="shared" ref="D97:G97" si="151">D96*D95</f>
        <v>0</v>
      </c>
      <c r="E97" s="329">
        <f t="shared" si="151"/>
        <v>0</v>
      </c>
      <c r="F97" s="329">
        <f t="shared" si="151"/>
        <v>0</v>
      </c>
      <c r="G97" s="330">
        <f t="shared" si="151"/>
        <v>0</v>
      </c>
      <c r="H97" s="331">
        <f t="shared" ref="H97" si="152">H96*H95*10</f>
        <v>0</v>
      </c>
      <c r="I97" s="332">
        <f t="shared" ref="I97" si="153">I96*I95*10</f>
        <v>0</v>
      </c>
      <c r="J97" s="332">
        <f t="shared" ref="J97" si="154">J96*J95*10</f>
        <v>0</v>
      </c>
      <c r="K97" s="333">
        <f t="shared" ref="K97" si="155">K96*K95*10</f>
        <v>0</v>
      </c>
      <c r="L97" s="334">
        <f>SUM(D97:G97)</f>
        <v>0</v>
      </c>
      <c r="M97" s="335">
        <f>SUM(H97:K97)</f>
        <v>0</v>
      </c>
      <c r="N97" s="336">
        <f t="shared" ref="N97" si="156">N96*N95</f>
        <v>0</v>
      </c>
      <c r="O97" s="337">
        <f>L97+M97+N97</f>
        <v>0</v>
      </c>
    </row>
    <row r="98" spans="1:15" x14ac:dyDescent="0.2">
      <c r="A98" s="797"/>
      <c r="B98" s="815" t="str">
        <f>+'A) Reajuste Tarifas y Ocupación'!B34</f>
        <v>(Nombre de prestación 3)</v>
      </c>
      <c r="C98" s="118" t="s">
        <v>133</v>
      </c>
      <c r="D98" s="584">
        <f t="shared" ref="D98:G99" si="157">+H98</f>
        <v>0</v>
      </c>
      <c r="E98" s="585">
        <f t="shared" si="157"/>
        <v>0</v>
      </c>
      <c r="F98" s="585">
        <f t="shared" si="157"/>
        <v>0</v>
      </c>
      <c r="G98" s="586">
        <f t="shared" si="157"/>
        <v>0</v>
      </c>
      <c r="H98" s="116">
        <f>+'A) Reajuste Tarifas y Ocupación'!K34</f>
        <v>0</v>
      </c>
      <c r="I98" s="101">
        <f>+'A) Reajuste Tarifas y Ocupación'!L34</f>
        <v>0</v>
      </c>
      <c r="J98" s="101">
        <f>+'A) Reajuste Tarifas y Ocupación'!M34</f>
        <v>0</v>
      </c>
      <c r="K98" s="117">
        <f>+'A) Reajuste Tarifas y Ocupación'!N34</f>
        <v>0</v>
      </c>
      <c r="L98" s="175"/>
      <c r="M98" s="97"/>
      <c r="N98" s="571">
        <v>0</v>
      </c>
      <c r="O98" s="781"/>
    </row>
    <row r="99" spans="1:15" ht="13.5" thickBot="1" x14ac:dyDescent="0.25">
      <c r="A99" s="797"/>
      <c r="B99" s="816"/>
      <c r="C99" s="29" t="s">
        <v>8</v>
      </c>
      <c r="D99" s="587">
        <f t="shared" si="157"/>
        <v>0</v>
      </c>
      <c r="E99" s="588">
        <f t="shared" si="157"/>
        <v>0</v>
      </c>
      <c r="F99" s="588">
        <f t="shared" si="157"/>
        <v>0</v>
      </c>
      <c r="G99" s="589">
        <f t="shared" si="157"/>
        <v>0</v>
      </c>
      <c r="H99" s="114">
        <f>+'A) Reajuste Tarifas y Ocupación'!R34</f>
        <v>0</v>
      </c>
      <c r="I99" s="106">
        <f>+'A) Reajuste Tarifas y Ocupación'!S34</f>
        <v>0</v>
      </c>
      <c r="J99" s="106">
        <f>+'A) Reajuste Tarifas y Ocupación'!T34</f>
        <v>0</v>
      </c>
      <c r="K99" s="115">
        <f>+'A) Reajuste Tarifas y Ocupación'!U34</f>
        <v>0</v>
      </c>
      <c r="L99" s="175"/>
      <c r="M99" s="97"/>
      <c r="N99" s="572">
        <v>0</v>
      </c>
      <c r="O99" s="781"/>
    </row>
    <row r="100" spans="1:15" ht="13.5" thickBot="1" x14ac:dyDescent="0.25">
      <c r="A100" s="797"/>
      <c r="B100" s="817"/>
      <c r="C100" s="328" t="s">
        <v>10</v>
      </c>
      <c r="D100" s="329">
        <f t="shared" ref="D100:G100" si="158">D99*D98</f>
        <v>0</v>
      </c>
      <c r="E100" s="329">
        <f t="shared" si="158"/>
        <v>0</v>
      </c>
      <c r="F100" s="329">
        <f t="shared" si="158"/>
        <v>0</v>
      </c>
      <c r="G100" s="330">
        <f t="shared" si="158"/>
        <v>0</v>
      </c>
      <c r="H100" s="331">
        <f t="shared" ref="H100" si="159">H99*H98*10</f>
        <v>0</v>
      </c>
      <c r="I100" s="332">
        <f t="shared" ref="I100" si="160">I99*I98*10</f>
        <v>0</v>
      </c>
      <c r="J100" s="332">
        <f t="shared" ref="J100" si="161">J99*J98*10</f>
        <v>0</v>
      </c>
      <c r="K100" s="333">
        <f t="shared" ref="K100" si="162">K99*K98*10</f>
        <v>0</v>
      </c>
      <c r="L100" s="334">
        <f>SUM(D100:G100)</f>
        <v>0</v>
      </c>
      <c r="M100" s="335">
        <f>SUM(H100:K100)</f>
        <v>0</v>
      </c>
      <c r="N100" s="336">
        <f t="shared" ref="N100" si="163">N99*N98</f>
        <v>0</v>
      </c>
      <c r="O100" s="337">
        <f>L100+M100+N100</f>
        <v>0</v>
      </c>
    </row>
    <row r="101" spans="1:15" x14ac:dyDescent="0.2">
      <c r="A101" s="797"/>
      <c r="B101" s="815" t="str">
        <f>+'A) Reajuste Tarifas y Ocupación'!B35</f>
        <v>(Nombre de prestación 4)</v>
      </c>
      <c r="C101" s="118" t="s">
        <v>133</v>
      </c>
      <c r="D101" s="584">
        <f t="shared" ref="D101:G102" si="164">+H101</f>
        <v>0</v>
      </c>
      <c r="E101" s="585">
        <f t="shared" si="164"/>
        <v>0</v>
      </c>
      <c r="F101" s="585">
        <f t="shared" si="164"/>
        <v>0</v>
      </c>
      <c r="G101" s="586">
        <f t="shared" si="164"/>
        <v>0</v>
      </c>
      <c r="H101" s="116">
        <f>+'A) Reajuste Tarifas y Ocupación'!K35</f>
        <v>0</v>
      </c>
      <c r="I101" s="101">
        <f>+'A) Reajuste Tarifas y Ocupación'!L35</f>
        <v>0</v>
      </c>
      <c r="J101" s="101">
        <f>+'A) Reajuste Tarifas y Ocupación'!M35</f>
        <v>0</v>
      </c>
      <c r="K101" s="117">
        <f>+'A) Reajuste Tarifas y Ocupación'!N35</f>
        <v>0</v>
      </c>
      <c r="L101" s="175"/>
      <c r="M101" s="97"/>
      <c r="N101" s="571">
        <v>0</v>
      </c>
      <c r="O101" s="781"/>
    </row>
    <row r="102" spans="1:15" ht="13.5" thickBot="1" x14ac:dyDescent="0.25">
      <c r="A102" s="797"/>
      <c r="B102" s="816"/>
      <c r="C102" s="29" t="s">
        <v>8</v>
      </c>
      <c r="D102" s="587">
        <f t="shared" si="164"/>
        <v>0</v>
      </c>
      <c r="E102" s="588">
        <f t="shared" si="164"/>
        <v>0</v>
      </c>
      <c r="F102" s="588">
        <f t="shared" si="164"/>
        <v>0</v>
      </c>
      <c r="G102" s="589">
        <f t="shared" si="164"/>
        <v>0</v>
      </c>
      <c r="H102" s="114">
        <f>+'A) Reajuste Tarifas y Ocupación'!R35</f>
        <v>0</v>
      </c>
      <c r="I102" s="106">
        <f>+'A) Reajuste Tarifas y Ocupación'!S35</f>
        <v>0</v>
      </c>
      <c r="J102" s="106">
        <f>+'A) Reajuste Tarifas y Ocupación'!T35</f>
        <v>0</v>
      </c>
      <c r="K102" s="115">
        <f>+'A) Reajuste Tarifas y Ocupación'!U35</f>
        <v>0</v>
      </c>
      <c r="L102" s="175"/>
      <c r="M102" s="97"/>
      <c r="N102" s="572">
        <v>0</v>
      </c>
      <c r="O102" s="781"/>
    </row>
    <row r="103" spans="1:15" ht="13.5" thickBot="1" x14ac:dyDescent="0.25">
      <c r="A103" s="797"/>
      <c r="B103" s="817"/>
      <c r="C103" s="328" t="s">
        <v>10</v>
      </c>
      <c r="D103" s="329">
        <f t="shared" ref="D103:G103" si="165">D102*D101</f>
        <v>0</v>
      </c>
      <c r="E103" s="329">
        <f t="shared" si="165"/>
        <v>0</v>
      </c>
      <c r="F103" s="329">
        <f t="shared" si="165"/>
        <v>0</v>
      </c>
      <c r="G103" s="330">
        <f t="shared" si="165"/>
        <v>0</v>
      </c>
      <c r="H103" s="331">
        <f t="shared" ref="H103" si="166">H102*H101*10</f>
        <v>0</v>
      </c>
      <c r="I103" s="332">
        <f t="shared" ref="I103" si="167">I102*I101*10</f>
        <v>0</v>
      </c>
      <c r="J103" s="332">
        <f t="shared" ref="J103" si="168">J102*J101*10</f>
        <v>0</v>
      </c>
      <c r="K103" s="333">
        <f t="shared" ref="K103" si="169">K102*K101*10</f>
        <v>0</v>
      </c>
      <c r="L103" s="334">
        <f>SUM(D103:G103)</f>
        <v>0</v>
      </c>
      <c r="M103" s="335">
        <f>SUM(H103:K103)</f>
        <v>0</v>
      </c>
      <c r="N103" s="336">
        <f t="shared" ref="N103" si="170">N102*N101</f>
        <v>0</v>
      </c>
      <c r="O103" s="337">
        <f>L103+M103+N103</f>
        <v>0</v>
      </c>
    </row>
    <row r="104" spans="1:15" x14ac:dyDescent="0.2">
      <c r="A104" s="797"/>
      <c r="B104" s="815" t="str">
        <f>+'A) Reajuste Tarifas y Ocupación'!B36</f>
        <v>(Nombre de prestación 5)</v>
      </c>
      <c r="C104" s="118" t="s">
        <v>133</v>
      </c>
      <c r="D104" s="584">
        <f t="shared" ref="D104:G105" si="171">+H104</f>
        <v>0</v>
      </c>
      <c r="E104" s="585">
        <f t="shared" si="171"/>
        <v>0</v>
      </c>
      <c r="F104" s="585">
        <f t="shared" si="171"/>
        <v>0</v>
      </c>
      <c r="G104" s="586">
        <f t="shared" si="171"/>
        <v>0</v>
      </c>
      <c r="H104" s="116">
        <f>+'A) Reajuste Tarifas y Ocupación'!K36</f>
        <v>0</v>
      </c>
      <c r="I104" s="101">
        <f>+'A) Reajuste Tarifas y Ocupación'!L36</f>
        <v>0</v>
      </c>
      <c r="J104" s="101">
        <f>+'A) Reajuste Tarifas y Ocupación'!M36</f>
        <v>0</v>
      </c>
      <c r="K104" s="117">
        <f>+'A) Reajuste Tarifas y Ocupación'!N36</f>
        <v>0</v>
      </c>
      <c r="L104" s="175"/>
      <c r="M104" s="97"/>
      <c r="N104" s="571">
        <v>0</v>
      </c>
      <c r="O104" s="781"/>
    </row>
    <row r="105" spans="1:15" ht="13.5" thickBot="1" x14ac:dyDescent="0.25">
      <c r="A105" s="797"/>
      <c r="B105" s="816"/>
      <c r="C105" s="29" t="s">
        <v>8</v>
      </c>
      <c r="D105" s="587">
        <f t="shared" si="171"/>
        <v>0</v>
      </c>
      <c r="E105" s="588">
        <f t="shared" si="171"/>
        <v>0</v>
      </c>
      <c r="F105" s="588">
        <f t="shared" si="171"/>
        <v>0</v>
      </c>
      <c r="G105" s="589">
        <f t="shared" si="171"/>
        <v>0</v>
      </c>
      <c r="H105" s="114">
        <f>+'A) Reajuste Tarifas y Ocupación'!R36</f>
        <v>0</v>
      </c>
      <c r="I105" s="106">
        <f>+'A) Reajuste Tarifas y Ocupación'!S36</f>
        <v>0</v>
      </c>
      <c r="J105" s="106">
        <f>+'A) Reajuste Tarifas y Ocupación'!T36</f>
        <v>0</v>
      </c>
      <c r="K105" s="115">
        <f>+'A) Reajuste Tarifas y Ocupación'!U36</f>
        <v>0</v>
      </c>
      <c r="L105" s="175"/>
      <c r="M105" s="97"/>
      <c r="N105" s="572">
        <v>0</v>
      </c>
      <c r="O105" s="781"/>
    </row>
    <row r="106" spans="1:15" x14ac:dyDescent="0.2">
      <c r="A106" s="797"/>
      <c r="B106" s="817"/>
      <c r="C106" s="328" t="s">
        <v>10</v>
      </c>
      <c r="D106" s="329">
        <f t="shared" ref="D106:G106" si="172">D105*D104</f>
        <v>0</v>
      </c>
      <c r="E106" s="329">
        <f t="shared" si="172"/>
        <v>0</v>
      </c>
      <c r="F106" s="329">
        <f t="shared" si="172"/>
        <v>0</v>
      </c>
      <c r="G106" s="330">
        <f t="shared" si="172"/>
        <v>0</v>
      </c>
      <c r="H106" s="331">
        <f t="shared" ref="H106" si="173">H105*H104*10</f>
        <v>0</v>
      </c>
      <c r="I106" s="332">
        <f t="shared" ref="I106" si="174">I105*I104*10</f>
        <v>0</v>
      </c>
      <c r="J106" s="332">
        <f t="shared" ref="J106" si="175">J105*J104*10</f>
        <v>0</v>
      </c>
      <c r="K106" s="333">
        <f t="shared" ref="K106" si="176">K105*K104*10</f>
        <v>0</v>
      </c>
      <c r="L106" s="334">
        <f>SUM(D106:G106)</f>
        <v>0</v>
      </c>
      <c r="M106" s="335">
        <f>SUM(H106:K106)</f>
        <v>0</v>
      </c>
      <c r="N106" s="336">
        <f t="shared" ref="N106" si="177">N105*N104</f>
        <v>0</v>
      </c>
      <c r="O106" s="337">
        <f>L106+M106+N106</f>
        <v>0</v>
      </c>
    </row>
    <row r="107" spans="1:15" ht="15.75" thickBot="1" x14ac:dyDescent="0.25">
      <c r="A107" s="798"/>
      <c r="B107" s="810" t="s">
        <v>11</v>
      </c>
      <c r="C107" s="811"/>
      <c r="D107" s="159">
        <f t="shared" ref="D107:O107" si="178">SUM(D94,D97,D100,D103,D106)</f>
        <v>0</v>
      </c>
      <c r="E107" s="160">
        <f t="shared" si="178"/>
        <v>0</v>
      </c>
      <c r="F107" s="160">
        <f t="shared" si="178"/>
        <v>0</v>
      </c>
      <c r="G107" s="174">
        <f t="shared" si="178"/>
        <v>0</v>
      </c>
      <c r="H107" s="167">
        <f t="shared" si="178"/>
        <v>0</v>
      </c>
      <c r="I107" s="160">
        <f t="shared" si="178"/>
        <v>0</v>
      </c>
      <c r="J107" s="160">
        <f t="shared" si="178"/>
        <v>0</v>
      </c>
      <c r="K107" s="168">
        <f t="shared" si="178"/>
        <v>0</v>
      </c>
      <c r="L107" s="178">
        <f t="shared" si="178"/>
        <v>0</v>
      </c>
      <c r="M107" s="160">
        <f t="shared" si="178"/>
        <v>0</v>
      </c>
      <c r="N107" s="160">
        <f t="shared" si="178"/>
        <v>0</v>
      </c>
      <c r="O107" s="161">
        <f t="shared" si="178"/>
        <v>0</v>
      </c>
    </row>
    <row r="108" spans="1:15" x14ac:dyDescent="0.2">
      <c r="A108" s="796" t="str">
        <f>+'A) Reajuste Tarifas y Ocupación'!A37</f>
        <v>(Nombre de J.I. n° 6)</v>
      </c>
      <c r="B108" s="815" t="str">
        <f>+'A) Reajuste Tarifas y Ocupación'!B37</f>
        <v>(Nombre de prestación 1)</v>
      </c>
      <c r="C108" s="118" t="s">
        <v>133</v>
      </c>
      <c r="D108" s="584">
        <f t="shared" ref="D108:G109" si="179">+H108</f>
        <v>0</v>
      </c>
      <c r="E108" s="585">
        <f t="shared" si="179"/>
        <v>0</v>
      </c>
      <c r="F108" s="585">
        <f t="shared" si="179"/>
        <v>0</v>
      </c>
      <c r="G108" s="586">
        <f t="shared" si="179"/>
        <v>0</v>
      </c>
      <c r="H108" s="114">
        <f>+'A) Reajuste Tarifas y Ocupación'!K37</f>
        <v>0</v>
      </c>
      <c r="I108" s="106">
        <f>+'A) Reajuste Tarifas y Ocupación'!L37</f>
        <v>0</v>
      </c>
      <c r="J108" s="106">
        <f>+'A) Reajuste Tarifas y Ocupación'!M37</f>
        <v>0</v>
      </c>
      <c r="K108" s="115">
        <f>+'A) Reajuste Tarifas y Ocupación'!N37</f>
        <v>0</v>
      </c>
      <c r="L108" s="176"/>
      <c r="M108" s="120"/>
      <c r="N108" s="571">
        <v>0</v>
      </c>
      <c r="O108" s="367"/>
    </row>
    <row r="109" spans="1:15" ht="13.5" thickBot="1" x14ac:dyDescent="0.25">
      <c r="A109" s="797"/>
      <c r="B109" s="816"/>
      <c r="C109" s="29" t="s">
        <v>8</v>
      </c>
      <c r="D109" s="587">
        <f t="shared" si="179"/>
        <v>0</v>
      </c>
      <c r="E109" s="588">
        <f t="shared" si="179"/>
        <v>0</v>
      </c>
      <c r="F109" s="588">
        <f t="shared" si="179"/>
        <v>0</v>
      </c>
      <c r="G109" s="589">
        <f t="shared" si="179"/>
        <v>0</v>
      </c>
      <c r="H109" s="114">
        <f>+'A) Reajuste Tarifas y Ocupación'!R37</f>
        <v>0</v>
      </c>
      <c r="I109" s="106">
        <f>+'A) Reajuste Tarifas y Ocupación'!S37</f>
        <v>0</v>
      </c>
      <c r="J109" s="106">
        <f>+'A) Reajuste Tarifas y Ocupación'!T37</f>
        <v>0</v>
      </c>
      <c r="K109" s="115">
        <f>+'A) Reajuste Tarifas y Ocupación'!U37</f>
        <v>0</v>
      </c>
      <c r="L109" s="177"/>
      <c r="M109" s="121"/>
      <c r="N109" s="572">
        <v>0</v>
      </c>
      <c r="O109" s="365"/>
    </row>
    <row r="110" spans="1:15" ht="13.5" thickBot="1" x14ac:dyDescent="0.25">
      <c r="A110" s="797"/>
      <c r="B110" s="817"/>
      <c r="C110" s="328" t="s">
        <v>10</v>
      </c>
      <c r="D110" s="329">
        <f t="shared" ref="D110:G110" si="180">D109*D108</f>
        <v>0</v>
      </c>
      <c r="E110" s="329">
        <f t="shared" si="180"/>
        <v>0</v>
      </c>
      <c r="F110" s="329">
        <f t="shared" si="180"/>
        <v>0</v>
      </c>
      <c r="G110" s="330">
        <f t="shared" si="180"/>
        <v>0</v>
      </c>
      <c r="H110" s="331">
        <f t="shared" ref="H110" si="181">H109*H108*10</f>
        <v>0</v>
      </c>
      <c r="I110" s="332">
        <f t="shared" ref="I110" si="182">I109*I108*10</f>
        <v>0</v>
      </c>
      <c r="J110" s="332">
        <f t="shared" ref="J110" si="183">J109*J108*10</f>
        <v>0</v>
      </c>
      <c r="K110" s="333">
        <f t="shared" ref="K110" si="184">K109*K108*10</f>
        <v>0</v>
      </c>
      <c r="L110" s="334">
        <f>SUM(D110:G110)</f>
        <v>0</v>
      </c>
      <c r="M110" s="335">
        <f>SUM(H110:K110)</f>
        <v>0</v>
      </c>
      <c r="N110" s="336">
        <f t="shared" ref="N110" si="185">N109*N108</f>
        <v>0</v>
      </c>
      <c r="O110" s="337">
        <f>L110+M110+N110</f>
        <v>0</v>
      </c>
    </row>
    <row r="111" spans="1:15" x14ac:dyDescent="0.2">
      <c r="A111" s="797"/>
      <c r="B111" s="815" t="str">
        <f>+'A) Reajuste Tarifas y Ocupación'!B38</f>
        <v>(Nombre de prestación 2)</v>
      </c>
      <c r="C111" s="118" t="s">
        <v>133</v>
      </c>
      <c r="D111" s="584">
        <f t="shared" ref="D111:G112" si="186">+H111</f>
        <v>0</v>
      </c>
      <c r="E111" s="585">
        <f t="shared" si="186"/>
        <v>0</v>
      </c>
      <c r="F111" s="585">
        <f t="shared" si="186"/>
        <v>0</v>
      </c>
      <c r="G111" s="586">
        <f t="shared" si="186"/>
        <v>0</v>
      </c>
      <c r="H111" s="114">
        <f>+'A) Reajuste Tarifas y Ocupación'!K38</f>
        <v>0</v>
      </c>
      <c r="I111" s="106">
        <f>+'A) Reajuste Tarifas y Ocupación'!L38</f>
        <v>0</v>
      </c>
      <c r="J111" s="106">
        <f>+'A) Reajuste Tarifas y Ocupación'!M38</f>
        <v>0</v>
      </c>
      <c r="K111" s="115">
        <f>+'A) Reajuste Tarifas y Ocupación'!N38</f>
        <v>0</v>
      </c>
      <c r="L111" s="176"/>
      <c r="M111" s="120"/>
      <c r="N111" s="571">
        <v>0</v>
      </c>
      <c r="O111" s="367"/>
    </row>
    <row r="112" spans="1:15" ht="13.5" thickBot="1" x14ac:dyDescent="0.25">
      <c r="A112" s="797"/>
      <c r="B112" s="816"/>
      <c r="C112" s="29" t="s">
        <v>8</v>
      </c>
      <c r="D112" s="587">
        <f t="shared" si="186"/>
        <v>0</v>
      </c>
      <c r="E112" s="588">
        <f t="shared" si="186"/>
        <v>0</v>
      </c>
      <c r="F112" s="588">
        <f t="shared" si="186"/>
        <v>0</v>
      </c>
      <c r="G112" s="589">
        <f t="shared" si="186"/>
        <v>0</v>
      </c>
      <c r="H112" s="114">
        <f>+'A) Reajuste Tarifas y Ocupación'!R38</f>
        <v>0</v>
      </c>
      <c r="I112" s="106">
        <f>+'A) Reajuste Tarifas y Ocupación'!S38</f>
        <v>0</v>
      </c>
      <c r="J112" s="106">
        <f>+'A) Reajuste Tarifas y Ocupación'!T38</f>
        <v>0</v>
      </c>
      <c r="K112" s="115">
        <f>+'A) Reajuste Tarifas y Ocupación'!U38</f>
        <v>0</v>
      </c>
      <c r="L112" s="177"/>
      <c r="M112" s="121"/>
      <c r="N112" s="572">
        <v>0</v>
      </c>
      <c r="O112" s="365"/>
    </row>
    <row r="113" spans="1:15" ht="13.5" thickBot="1" x14ac:dyDescent="0.25">
      <c r="A113" s="797"/>
      <c r="B113" s="817"/>
      <c r="C113" s="328" t="s">
        <v>10</v>
      </c>
      <c r="D113" s="329">
        <f t="shared" ref="D113:G113" si="187">D112*D111</f>
        <v>0</v>
      </c>
      <c r="E113" s="329">
        <f t="shared" si="187"/>
        <v>0</v>
      </c>
      <c r="F113" s="329">
        <f t="shared" si="187"/>
        <v>0</v>
      </c>
      <c r="G113" s="330">
        <f t="shared" si="187"/>
        <v>0</v>
      </c>
      <c r="H113" s="331">
        <f t="shared" ref="H113" si="188">H112*H111*10</f>
        <v>0</v>
      </c>
      <c r="I113" s="332">
        <f t="shared" ref="I113" si="189">I112*I111*10</f>
        <v>0</v>
      </c>
      <c r="J113" s="332">
        <f t="shared" ref="J113" si="190">J112*J111*10</f>
        <v>0</v>
      </c>
      <c r="K113" s="333">
        <f t="shared" ref="K113" si="191">K112*K111*10</f>
        <v>0</v>
      </c>
      <c r="L113" s="334">
        <f>SUM(D113:G113)</f>
        <v>0</v>
      </c>
      <c r="M113" s="335">
        <f>SUM(H113:K113)</f>
        <v>0</v>
      </c>
      <c r="N113" s="336">
        <f t="shared" ref="N113" si="192">N112*N111</f>
        <v>0</v>
      </c>
      <c r="O113" s="337">
        <f>L113+M113+N113</f>
        <v>0</v>
      </c>
    </row>
    <row r="114" spans="1:15" x14ac:dyDescent="0.2">
      <c r="A114" s="797"/>
      <c r="B114" s="815" t="str">
        <f>+'A) Reajuste Tarifas y Ocupación'!B39</f>
        <v>(Nombre de prestación 3)</v>
      </c>
      <c r="C114" s="118" t="s">
        <v>133</v>
      </c>
      <c r="D114" s="584">
        <f t="shared" ref="D114:G115" si="193">+H114</f>
        <v>0</v>
      </c>
      <c r="E114" s="585">
        <f t="shared" si="193"/>
        <v>0</v>
      </c>
      <c r="F114" s="585">
        <f t="shared" si="193"/>
        <v>0</v>
      </c>
      <c r="G114" s="586">
        <f t="shared" si="193"/>
        <v>0</v>
      </c>
      <c r="H114" s="114">
        <f>+'A) Reajuste Tarifas y Ocupación'!K39</f>
        <v>0</v>
      </c>
      <c r="I114" s="106">
        <f>+'A) Reajuste Tarifas y Ocupación'!L39</f>
        <v>0</v>
      </c>
      <c r="J114" s="106">
        <f>+'A) Reajuste Tarifas y Ocupación'!M39</f>
        <v>0</v>
      </c>
      <c r="K114" s="115">
        <f>+'A) Reajuste Tarifas y Ocupación'!N39</f>
        <v>0</v>
      </c>
      <c r="L114" s="176"/>
      <c r="M114" s="120"/>
      <c r="N114" s="571">
        <v>0</v>
      </c>
      <c r="O114" s="367"/>
    </row>
    <row r="115" spans="1:15" ht="13.5" thickBot="1" x14ac:dyDescent="0.25">
      <c r="A115" s="797"/>
      <c r="B115" s="816"/>
      <c r="C115" s="29" t="s">
        <v>8</v>
      </c>
      <c r="D115" s="587">
        <f t="shared" si="193"/>
        <v>0</v>
      </c>
      <c r="E115" s="588">
        <f t="shared" si="193"/>
        <v>0</v>
      </c>
      <c r="F115" s="588">
        <f t="shared" si="193"/>
        <v>0</v>
      </c>
      <c r="G115" s="589">
        <f t="shared" si="193"/>
        <v>0</v>
      </c>
      <c r="H115" s="114">
        <f>+'A) Reajuste Tarifas y Ocupación'!R39</f>
        <v>0</v>
      </c>
      <c r="I115" s="106">
        <f>+'A) Reajuste Tarifas y Ocupación'!S39</f>
        <v>0</v>
      </c>
      <c r="J115" s="106">
        <f>+'A) Reajuste Tarifas y Ocupación'!T39</f>
        <v>0</v>
      </c>
      <c r="K115" s="115">
        <f>+'A) Reajuste Tarifas y Ocupación'!U39</f>
        <v>0</v>
      </c>
      <c r="L115" s="177"/>
      <c r="M115" s="121"/>
      <c r="N115" s="572">
        <v>0</v>
      </c>
      <c r="O115" s="365"/>
    </row>
    <row r="116" spans="1:15" ht="13.5" thickBot="1" x14ac:dyDescent="0.25">
      <c r="A116" s="797"/>
      <c r="B116" s="817"/>
      <c r="C116" s="328" t="s">
        <v>10</v>
      </c>
      <c r="D116" s="329">
        <f t="shared" ref="D116:G116" si="194">D115*D114</f>
        <v>0</v>
      </c>
      <c r="E116" s="329">
        <f t="shared" si="194"/>
        <v>0</v>
      </c>
      <c r="F116" s="329">
        <f t="shared" si="194"/>
        <v>0</v>
      </c>
      <c r="G116" s="330">
        <f t="shared" si="194"/>
        <v>0</v>
      </c>
      <c r="H116" s="331">
        <f t="shared" ref="H116" si="195">H115*H114*10</f>
        <v>0</v>
      </c>
      <c r="I116" s="332">
        <f t="shared" ref="I116" si="196">I115*I114*10</f>
        <v>0</v>
      </c>
      <c r="J116" s="332">
        <f t="shared" ref="J116" si="197">J115*J114*10</f>
        <v>0</v>
      </c>
      <c r="K116" s="333">
        <f t="shared" ref="K116" si="198">K115*K114*10</f>
        <v>0</v>
      </c>
      <c r="L116" s="334">
        <f>SUM(D116:G116)</f>
        <v>0</v>
      </c>
      <c r="M116" s="335">
        <f>SUM(H116:K116)</f>
        <v>0</v>
      </c>
      <c r="N116" s="336">
        <f t="shared" ref="N116" si="199">N115*N114</f>
        <v>0</v>
      </c>
      <c r="O116" s="337">
        <f>L116+M116+N116</f>
        <v>0</v>
      </c>
    </row>
    <row r="117" spans="1:15" x14ac:dyDescent="0.2">
      <c r="A117" s="797"/>
      <c r="B117" s="815" t="str">
        <f>+'A) Reajuste Tarifas y Ocupación'!B40</f>
        <v>(Nombre de prestación 4)</v>
      </c>
      <c r="C117" s="118" t="s">
        <v>133</v>
      </c>
      <c r="D117" s="584">
        <f t="shared" ref="D117:G118" si="200">+H117</f>
        <v>0</v>
      </c>
      <c r="E117" s="585">
        <f t="shared" si="200"/>
        <v>0</v>
      </c>
      <c r="F117" s="585">
        <f t="shared" si="200"/>
        <v>0</v>
      </c>
      <c r="G117" s="586">
        <f t="shared" si="200"/>
        <v>0</v>
      </c>
      <c r="H117" s="114">
        <f>+'A) Reajuste Tarifas y Ocupación'!K40</f>
        <v>0</v>
      </c>
      <c r="I117" s="106">
        <f>+'A) Reajuste Tarifas y Ocupación'!L40</f>
        <v>0</v>
      </c>
      <c r="J117" s="106">
        <f>+'A) Reajuste Tarifas y Ocupación'!M40</f>
        <v>0</v>
      </c>
      <c r="K117" s="115">
        <f>+'A) Reajuste Tarifas y Ocupación'!N40</f>
        <v>0</v>
      </c>
      <c r="L117" s="176"/>
      <c r="M117" s="120"/>
      <c r="N117" s="571">
        <v>0</v>
      </c>
      <c r="O117" s="367"/>
    </row>
    <row r="118" spans="1:15" ht="13.5" thickBot="1" x14ac:dyDescent="0.25">
      <c r="A118" s="797"/>
      <c r="B118" s="816"/>
      <c r="C118" s="29" t="s">
        <v>8</v>
      </c>
      <c r="D118" s="587">
        <f t="shared" si="200"/>
        <v>0</v>
      </c>
      <c r="E118" s="588">
        <f t="shared" si="200"/>
        <v>0</v>
      </c>
      <c r="F118" s="588">
        <f t="shared" si="200"/>
        <v>0</v>
      </c>
      <c r="G118" s="589">
        <f t="shared" si="200"/>
        <v>0</v>
      </c>
      <c r="H118" s="114">
        <f>+'A) Reajuste Tarifas y Ocupación'!R40</f>
        <v>0</v>
      </c>
      <c r="I118" s="106">
        <f>+'A) Reajuste Tarifas y Ocupación'!S40</f>
        <v>0</v>
      </c>
      <c r="J118" s="106">
        <f>+'A) Reajuste Tarifas y Ocupación'!T40</f>
        <v>0</v>
      </c>
      <c r="K118" s="115">
        <f>+'A) Reajuste Tarifas y Ocupación'!U40</f>
        <v>0</v>
      </c>
      <c r="L118" s="177"/>
      <c r="M118" s="121"/>
      <c r="N118" s="572">
        <v>0</v>
      </c>
      <c r="O118" s="365"/>
    </row>
    <row r="119" spans="1:15" ht="13.5" thickBot="1" x14ac:dyDescent="0.25">
      <c r="A119" s="797"/>
      <c r="B119" s="817"/>
      <c r="C119" s="328" t="s">
        <v>10</v>
      </c>
      <c r="D119" s="329">
        <f t="shared" ref="D119:G119" si="201">D118*D117</f>
        <v>0</v>
      </c>
      <c r="E119" s="329">
        <f t="shared" si="201"/>
        <v>0</v>
      </c>
      <c r="F119" s="329">
        <f t="shared" si="201"/>
        <v>0</v>
      </c>
      <c r="G119" s="330">
        <f t="shared" si="201"/>
        <v>0</v>
      </c>
      <c r="H119" s="331">
        <f t="shared" ref="H119" si="202">H118*H117*10</f>
        <v>0</v>
      </c>
      <c r="I119" s="332">
        <f t="shared" ref="I119" si="203">I118*I117*10</f>
        <v>0</v>
      </c>
      <c r="J119" s="332">
        <f t="shared" ref="J119" si="204">J118*J117*10</f>
        <v>0</v>
      </c>
      <c r="K119" s="333">
        <f t="shared" ref="K119" si="205">K118*K117*10</f>
        <v>0</v>
      </c>
      <c r="L119" s="334">
        <f>SUM(D119:G119)</f>
        <v>0</v>
      </c>
      <c r="M119" s="335">
        <f>SUM(H119:K119)</f>
        <v>0</v>
      </c>
      <c r="N119" s="336">
        <f t="shared" ref="N119" si="206">N118*N117</f>
        <v>0</v>
      </c>
      <c r="O119" s="337">
        <f>L119+M119+N119</f>
        <v>0</v>
      </c>
    </row>
    <row r="120" spans="1:15" x14ac:dyDescent="0.2">
      <c r="A120" s="797"/>
      <c r="B120" s="815" t="str">
        <f>+'A) Reajuste Tarifas y Ocupación'!B41</f>
        <v>(Nombre de prestación 5)</v>
      </c>
      <c r="C120" s="118" t="s">
        <v>133</v>
      </c>
      <c r="D120" s="584">
        <f t="shared" ref="D120:G121" si="207">+H120</f>
        <v>0</v>
      </c>
      <c r="E120" s="585">
        <f t="shared" si="207"/>
        <v>0</v>
      </c>
      <c r="F120" s="585">
        <f t="shared" si="207"/>
        <v>0</v>
      </c>
      <c r="G120" s="586">
        <f t="shared" si="207"/>
        <v>0</v>
      </c>
      <c r="H120" s="114">
        <f>+'A) Reajuste Tarifas y Ocupación'!K41</f>
        <v>0</v>
      </c>
      <c r="I120" s="106">
        <f>+'A) Reajuste Tarifas y Ocupación'!L41</f>
        <v>0</v>
      </c>
      <c r="J120" s="106">
        <f>+'A) Reajuste Tarifas y Ocupación'!M41</f>
        <v>0</v>
      </c>
      <c r="K120" s="115">
        <f>+'A) Reajuste Tarifas y Ocupación'!N41</f>
        <v>0</v>
      </c>
      <c r="L120" s="176"/>
      <c r="M120" s="120"/>
      <c r="N120" s="571">
        <v>0</v>
      </c>
      <c r="O120" s="367"/>
    </row>
    <row r="121" spans="1:15" ht="13.5" thickBot="1" x14ac:dyDescent="0.25">
      <c r="A121" s="797"/>
      <c r="B121" s="816"/>
      <c r="C121" s="29" t="s">
        <v>8</v>
      </c>
      <c r="D121" s="587">
        <f t="shared" si="207"/>
        <v>0</v>
      </c>
      <c r="E121" s="588">
        <f t="shared" si="207"/>
        <v>0</v>
      </c>
      <c r="F121" s="588">
        <f t="shared" si="207"/>
        <v>0</v>
      </c>
      <c r="G121" s="589">
        <f t="shared" si="207"/>
        <v>0</v>
      </c>
      <c r="H121" s="114">
        <f>+'A) Reajuste Tarifas y Ocupación'!R41</f>
        <v>0</v>
      </c>
      <c r="I121" s="106">
        <f>+'A) Reajuste Tarifas y Ocupación'!S41</f>
        <v>0</v>
      </c>
      <c r="J121" s="106">
        <f>+'A) Reajuste Tarifas y Ocupación'!T41</f>
        <v>0</v>
      </c>
      <c r="K121" s="115">
        <f>+'A) Reajuste Tarifas y Ocupación'!U41</f>
        <v>0</v>
      </c>
      <c r="L121" s="177"/>
      <c r="M121" s="121"/>
      <c r="N121" s="572">
        <v>0</v>
      </c>
      <c r="O121" s="365"/>
    </row>
    <row r="122" spans="1:15" x14ac:dyDescent="0.2">
      <c r="A122" s="797"/>
      <c r="B122" s="817"/>
      <c r="C122" s="328" t="s">
        <v>10</v>
      </c>
      <c r="D122" s="329">
        <f t="shared" ref="D122:G122" si="208">D121*D120</f>
        <v>0</v>
      </c>
      <c r="E122" s="329">
        <f t="shared" si="208"/>
        <v>0</v>
      </c>
      <c r="F122" s="329">
        <f t="shared" si="208"/>
        <v>0</v>
      </c>
      <c r="G122" s="330">
        <f t="shared" si="208"/>
        <v>0</v>
      </c>
      <c r="H122" s="331">
        <f t="shared" ref="H122" si="209">H121*H120*10</f>
        <v>0</v>
      </c>
      <c r="I122" s="332">
        <f t="shared" ref="I122" si="210">I121*I120*10</f>
        <v>0</v>
      </c>
      <c r="J122" s="332">
        <f t="shared" ref="J122" si="211">J121*J120*10</f>
        <v>0</v>
      </c>
      <c r="K122" s="333">
        <f t="shared" ref="K122" si="212">K121*K120*10</f>
        <v>0</v>
      </c>
      <c r="L122" s="334">
        <f>SUM(D122:G122)</f>
        <v>0</v>
      </c>
      <c r="M122" s="335">
        <f>SUM(H122:K122)</f>
        <v>0</v>
      </c>
      <c r="N122" s="336">
        <f t="shared" ref="N122" si="213">N121*N120</f>
        <v>0</v>
      </c>
      <c r="O122" s="337">
        <f>L122+M122+N122</f>
        <v>0</v>
      </c>
    </row>
    <row r="123" spans="1:15" ht="15.75" customHeight="1" thickBot="1" x14ac:dyDescent="0.25">
      <c r="A123" s="798"/>
      <c r="B123" s="810" t="s">
        <v>11</v>
      </c>
      <c r="C123" s="811"/>
      <c r="D123" s="159">
        <f t="shared" ref="D123:O123" si="214">SUM(D110,D113,D116,D119,D122)</f>
        <v>0</v>
      </c>
      <c r="E123" s="160">
        <f t="shared" si="214"/>
        <v>0</v>
      </c>
      <c r="F123" s="160">
        <f t="shared" si="214"/>
        <v>0</v>
      </c>
      <c r="G123" s="174">
        <f t="shared" si="214"/>
        <v>0</v>
      </c>
      <c r="H123" s="167">
        <f t="shared" si="214"/>
        <v>0</v>
      </c>
      <c r="I123" s="160">
        <f t="shared" si="214"/>
        <v>0</v>
      </c>
      <c r="J123" s="160">
        <f t="shared" si="214"/>
        <v>0</v>
      </c>
      <c r="K123" s="168">
        <f t="shared" si="214"/>
        <v>0</v>
      </c>
      <c r="L123" s="178">
        <f t="shared" si="214"/>
        <v>0</v>
      </c>
      <c r="M123" s="160">
        <f t="shared" si="214"/>
        <v>0</v>
      </c>
      <c r="N123" s="160">
        <f t="shared" si="214"/>
        <v>0</v>
      </c>
      <c r="O123" s="161">
        <f t="shared" si="214"/>
        <v>0</v>
      </c>
    </row>
    <row r="124" spans="1:15" x14ac:dyDescent="0.2">
      <c r="A124" s="796" t="str">
        <f>+'A) Reajuste Tarifas y Ocupación'!A44</f>
        <v>Sala Cuna YYYYY</v>
      </c>
      <c r="B124" s="815" t="str">
        <f>+'A) Reajuste Tarifas y Ocupación'!B44</f>
        <v>Diurna</v>
      </c>
      <c r="C124" s="118" t="s">
        <v>133</v>
      </c>
      <c r="D124" s="584">
        <f t="shared" ref="D124:G125" si="215">+H124</f>
        <v>0</v>
      </c>
      <c r="E124" s="585">
        <f t="shared" si="215"/>
        <v>0</v>
      </c>
      <c r="F124" s="585">
        <f t="shared" si="215"/>
        <v>0</v>
      </c>
      <c r="G124" s="586">
        <f t="shared" si="215"/>
        <v>0</v>
      </c>
      <c r="H124" s="112">
        <f>+'A) Reajuste Tarifas y Ocupación'!K44</f>
        <v>0</v>
      </c>
      <c r="I124" s="85">
        <f>+'A) Reajuste Tarifas y Ocupación'!L44</f>
        <v>0</v>
      </c>
      <c r="J124" s="85">
        <f>+'A) Reajuste Tarifas y Ocupación'!M44</f>
        <v>0</v>
      </c>
      <c r="K124" s="113">
        <f>+'A) Reajuste Tarifas y Ocupación'!N44</f>
        <v>0</v>
      </c>
      <c r="L124" s="177"/>
      <c r="M124" s="98"/>
      <c r="N124" s="571">
        <v>0</v>
      </c>
      <c r="O124" s="780"/>
    </row>
    <row r="125" spans="1:15" ht="13.5" thickBot="1" x14ac:dyDescent="0.25">
      <c r="A125" s="797"/>
      <c r="B125" s="816"/>
      <c r="C125" s="29" t="s">
        <v>8</v>
      </c>
      <c r="D125" s="587">
        <f t="shared" si="215"/>
        <v>0</v>
      </c>
      <c r="E125" s="588">
        <f t="shared" si="215"/>
        <v>0</v>
      </c>
      <c r="F125" s="588">
        <f t="shared" si="215"/>
        <v>0</v>
      </c>
      <c r="G125" s="589">
        <f t="shared" si="215"/>
        <v>0</v>
      </c>
      <c r="H125" s="110">
        <f>+'A) Reajuste Tarifas y Ocupación'!R44</f>
        <v>0</v>
      </c>
      <c r="I125" s="105">
        <f>+'A) Reajuste Tarifas y Ocupación'!S44</f>
        <v>0</v>
      </c>
      <c r="J125" s="105">
        <f>+'A) Reajuste Tarifas y Ocupación'!T44</f>
        <v>0</v>
      </c>
      <c r="K125" s="111">
        <f>+'A) Reajuste Tarifas y Ocupación'!U44</f>
        <v>0</v>
      </c>
      <c r="L125" s="176"/>
      <c r="M125" s="99"/>
      <c r="N125" s="572">
        <v>0</v>
      </c>
      <c r="O125" s="782"/>
    </row>
    <row r="126" spans="1:15" ht="13.5" thickBot="1" x14ac:dyDescent="0.25">
      <c r="A126" s="797"/>
      <c r="B126" s="817"/>
      <c r="C126" s="328" t="s">
        <v>10</v>
      </c>
      <c r="D126" s="329">
        <f t="shared" ref="D126:G126" si="216">D125*D124</f>
        <v>0</v>
      </c>
      <c r="E126" s="329">
        <f t="shared" si="216"/>
        <v>0</v>
      </c>
      <c r="F126" s="329">
        <f t="shared" si="216"/>
        <v>0</v>
      </c>
      <c r="G126" s="330">
        <f t="shared" si="216"/>
        <v>0</v>
      </c>
      <c r="H126" s="331">
        <f t="shared" ref="H126" si="217">H125*H124*10</f>
        <v>0</v>
      </c>
      <c r="I126" s="332">
        <f t="shared" ref="I126" si="218">I125*I124*10</f>
        <v>0</v>
      </c>
      <c r="J126" s="332">
        <f t="shared" ref="J126" si="219">J125*J124*10</f>
        <v>0</v>
      </c>
      <c r="K126" s="333">
        <f t="shared" ref="K126" si="220">K125*K124*10</f>
        <v>0</v>
      </c>
      <c r="L126" s="334">
        <f>SUM(D126:G126)</f>
        <v>0</v>
      </c>
      <c r="M126" s="335">
        <f>SUM(H126:K126)</f>
        <v>0</v>
      </c>
      <c r="N126" s="336">
        <f t="shared" ref="N126" si="221">N125*N124</f>
        <v>0</v>
      </c>
      <c r="O126" s="337">
        <f>L126+M126+N126</f>
        <v>0</v>
      </c>
    </row>
    <row r="127" spans="1:15" x14ac:dyDescent="0.2">
      <c r="A127" s="797"/>
      <c r="B127" s="815" t="str">
        <f>+'A) Reajuste Tarifas y Ocupación'!B45</f>
        <v>Noche</v>
      </c>
      <c r="C127" s="118" t="s">
        <v>133</v>
      </c>
      <c r="D127" s="584">
        <f t="shared" ref="D127:G128" si="222">+H127</f>
        <v>0</v>
      </c>
      <c r="E127" s="585">
        <f t="shared" si="222"/>
        <v>0</v>
      </c>
      <c r="F127" s="585">
        <f t="shared" si="222"/>
        <v>0</v>
      </c>
      <c r="G127" s="586">
        <f t="shared" si="222"/>
        <v>0</v>
      </c>
      <c r="H127" s="112">
        <f>+'A) Reajuste Tarifas y Ocupación'!K45</f>
        <v>0</v>
      </c>
      <c r="I127" s="85">
        <f>+'A) Reajuste Tarifas y Ocupación'!L45</f>
        <v>0</v>
      </c>
      <c r="J127" s="85">
        <f>+'A) Reajuste Tarifas y Ocupación'!M45</f>
        <v>0</v>
      </c>
      <c r="K127" s="113">
        <f>+'A) Reajuste Tarifas y Ocupación'!N45</f>
        <v>0</v>
      </c>
      <c r="L127" s="177"/>
      <c r="M127" s="98"/>
      <c r="N127" s="571">
        <v>0</v>
      </c>
      <c r="O127" s="780"/>
    </row>
    <row r="128" spans="1:15" ht="13.5" thickBot="1" x14ac:dyDescent="0.25">
      <c r="A128" s="797"/>
      <c r="B128" s="816"/>
      <c r="C128" s="29" t="s">
        <v>8</v>
      </c>
      <c r="D128" s="587">
        <f t="shared" si="222"/>
        <v>0</v>
      </c>
      <c r="E128" s="588">
        <f t="shared" si="222"/>
        <v>0</v>
      </c>
      <c r="F128" s="588">
        <f t="shared" si="222"/>
        <v>0</v>
      </c>
      <c r="G128" s="589">
        <f t="shared" si="222"/>
        <v>0</v>
      </c>
      <c r="H128" s="114">
        <f>+'A) Reajuste Tarifas y Ocupación'!R45</f>
        <v>0</v>
      </c>
      <c r="I128" s="106">
        <f>+'A) Reajuste Tarifas y Ocupación'!S45</f>
        <v>0</v>
      </c>
      <c r="J128" s="106">
        <f>+'A) Reajuste Tarifas y Ocupación'!T45</f>
        <v>0</v>
      </c>
      <c r="K128" s="115">
        <f>+'A) Reajuste Tarifas y Ocupación'!U45</f>
        <v>0</v>
      </c>
      <c r="L128" s="175"/>
      <c r="M128" s="97"/>
      <c r="N128" s="572">
        <v>0</v>
      </c>
      <c r="O128" s="781"/>
    </row>
    <row r="129" spans="1:15" ht="13.5" thickBot="1" x14ac:dyDescent="0.25">
      <c r="A129" s="797"/>
      <c r="B129" s="817"/>
      <c r="C129" s="328" t="s">
        <v>10</v>
      </c>
      <c r="D129" s="329">
        <f t="shared" ref="D129:G129" si="223">D128*D127</f>
        <v>0</v>
      </c>
      <c r="E129" s="329">
        <f t="shared" si="223"/>
        <v>0</v>
      </c>
      <c r="F129" s="329">
        <f t="shared" si="223"/>
        <v>0</v>
      </c>
      <c r="G129" s="330">
        <f t="shared" si="223"/>
        <v>0</v>
      </c>
      <c r="H129" s="331">
        <f t="shared" ref="H129" si="224">H128*H127*10</f>
        <v>0</v>
      </c>
      <c r="I129" s="332">
        <f t="shared" ref="I129" si="225">I128*I127*10</f>
        <v>0</v>
      </c>
      <c r="J129" s="332">
        <f t="shared" ref="J129" si="226">J128*J127*10</f>
        <v>0</v>
      </c>
      <c r="K129" s="333">
        <f t="shared" ref="K129" si="227">K128*K127*10</f>
        <v>0</v>
      </c>
      <c r="L129" s="334">
        <f>SUM(D129:G129)</f>
        <v>0</v>
      </c>
      <c r="M129" s="335">
        <f>SUM(H129:K129)</f>
        <v>0</v>
      </c>
      <c r="N129" s="336">
        <f t="shared" ref="N129" si="228">N128*N127</f>
        <v>0</v>
      </c>
      <c r="O129" s="337">
        <f>L129+M129+N129</f>
        <v>0</v>
      </c>
    </row>
    <row r="130" spans="1:15" x14ac:dyDescent="0.2">
      <c r="A130" s="797"/>
      <c r="B130" s="815" t="str">
        <f>+'A) Reajuste Tarifas y Ocupación'!B46</f>
        <v>Media Jornada</v>
      </c>
      <c r="C130" s="118" t="s">
        <v>133</v>
      </c>
      <c r="D130" s="584">
        <f t="shared" ref="D130:G131" si="229">+H130</f>
        <v>0</v>
      </c>
      <c r="E130" s="585">
        <f t="shared" si="229"/>
        <v>0</v>
      </c>
      <c r="F130" s="585">
        <f t="shared" si="229"/>
        <v>0</v>
      </c>
      <c r="G130" s="586">
        <f t="shared" si="229"/>
        <v>0</v>
      </c>
      <c r="H130" s="116">
        <f>+'A) Reajuste Tarifas y Ocupación'!K46</f>
        <v>0</v>
      </c>
      <c r="I130" s="101">
        <f>+'A) Reajuste Tarifas y Ocupación'!L46</f>
        <v>0</v>
      </c>
      <c r="J130" s="101">
        <f>+'A) Reajuste Tarifas y Ocupación'!M46</f>
        <v>0</v>
      </c>
      <c r="K130" s="117">
        <f>+'A) Reajuste Tarifas y Ocupación'!N46</f>
        <v>0</v>
      </c>
      <c r="L130" s="175"/>
      <c r="M130" s="97"/>
      <c r="N130" s="571">
        <v>0</v>
      </c>
      <c r="O130" s="781"/>
    </row>
    <row r="131" spans="1:15" ht="13.5" thickBot="1" x14ac:dyDescent="0.25">
      <c r="A131" s="797"/>
      <c r="B131" s="816"/>
      <c r="C131" s="29" t="s">
        <v>8</v>
      </c>
      <c r="D131" s="587">
        <f t="shared" si="229"/>
        <v>0</v>
      </c>
      <c r="E131" s="588">
        <f t="shared" si="229"/>
        <v>0</v>
      </c>
      <c r="F131" s="588">
        <f t="shared" si="229"/>
        <v>0</v>
      </c>
      <c r="G131" s="589">
        <f t="shared" si="229"/>
        <v>0</v>
      </c>
      <c r="H131" s="114">
        <f>+'A) Reajuste Tarifas y Ocupación'!R46</f>
        <v>0</v>
      </c>
      <c r="I131" s="106">
        <f>+'A) Reajuste Tarifas y Ocupación'!S46</f>
        <v>0</v>
      </c>
      <c r="J131" s="106">
        <f>+'A) Reajuste Tarifas y Ocupación'!T46</f>
        <v>0</v>
      </c>
      <c r="K131" s="115">
        <f>+'A) Reajuste Tarifas y Ocupación'!U46</f>
        <v>0</v>
      </c>
      <c r="L131" s="175"/>
      <c r="M131" s="97"/>
      <c r="N131" s="572">
        <v>0</v>
      </c>
      <c r="O131" s="781"/>
    </row>
    <row r="132" spans="1:15" ht="13.5" thickBot="1" x14ac:dyDescent="0.25">
      <c r="A132" s="797"/>
      <c r="B132" s="817"/>
      <c r="C132" s="328" t="s">
        <v>10</v>
      </c>
      <c r="D132" s="329">
        <f t="shared" ref="D132:G132" si="230">D131*D130</f>
        <v>0</v>
      </c>
      <c r="E132" s="329">
        <f t="shared" si="230"/>
        <v>0</v>
      </c>
      <c r="F132" s="329">
        <f t="shared" si="230"/>
        <v>0</v>
      </c>
      <c r="G132" s="330">
        <f t="shared" si="230"/>
        <v>0</v>
      </c>
      <c r="H132" s="331">
        <f t="shared" ref="H132" si="231">H131*H130*10</f>
        <v>0</v>
      </c>
      <c r="I132" s="332">
        <f t="shared" ref="I132" si="232">I131*I130*10</f>
        <v>0</v>
      </c>
      <c r="J132" s="332">
        <f t="shared" ref="J132" si="233">J131*J130*10</f>
        <v>0</v>
      </c>
      <c r="K132" s="333">
        <f t="shared" ref="K132" si="234">K131*K130*10</f>
        <v>0</v>
      </c>
      <c r="L132" s="334">
        <f>SUM(D132:G132)</f>
        <v>0</v>
      </c>
      <c r="M132" s="335">
        <f>SUM(H132:K132)</f>
        <v>0</v>
      </c>
      <c r="N132" s="336">
        <f t="shared" ref="N132" si="235">N131*N130</f>
        <v>0</v>
      </c>
      <c r="O132" s="337">
        <f>L132+M132+N132</f>
        <v>0</v>
      </c>
    </row>
    <row r="133" spans="1:15" x14ac:dyDescent="0.2">
      <c r="A133" s="797"/>
      <c r="B133" s="815" t="str">
        <f>+'A) Reajuste Tarifas y Ocupación'!B47</f>
        <v>(Nombre de prestación 4)</v>
      </c>
      <c r="C133" s="118" t="s">
        <v>133</v>
      </c>
      <c r="D133" s="584">
        <f t="shared" ref="D133:G134" si="236">+H133</f>
        <v>0</v>
      </c>
      <c r="E133" s="585">
        <f t="shared" si="236"/>
        <v>0</v>
      </c>
      <c r="F133" s="585">
        <f t="shared" si="236"/>
        <v>0</v>
      </c>
      <c r="G133" s="586">
        <f t="shared" si="236"/>
        <v>0</v>
      </c>
      <c r="H133" s="116">
        <f>+'A) Reajuste Tarifas y Ocupación'!K47</f>
        <v>0</v>
      </c>
      <c r="I133" s="101">
        <f>+'A) Reajuste Tarifas y Ocupación'!L47</f>
        <v>0</v>
      </c>
      <c r="J133" s="101">
        <f>+'A) Reajuste Tarifas y Ocupación'!M47</f>
        <v>0</v>
      </c>
      <c r="K133" s="117">
        <f>+'A) Reajuste Tarifas y Ocupación'!N47</f>
        <v>0</v>
      </c>
      <c r="L133" s="175"/>
      <c r="M133" s="97"/>
      <c r="N133" s="571">
        <v>0</v>
      </c>
      <c r="O133" s="781"/>
    </row>
    <row r="134" spans="1:15" ht="13.5" thickBot="1" x14ac:dyDescent="0.25">
      <c r="A134" s="797"/>
      <c r="B134" s="816"/>
      <c r="C134" s="29" t="s">
        <v>8</v>
      </c>
      <c r="D134" s="587">
        <f t="shared" si="236"/>
        <v>0</v>
      </c>
      <c r="E134" s="588">
        <f t="shared" si="236"/>
        <v>0</v>
      </c>
      <c r="F134" s="588">
        <f t="shared" si="236"/>
        <v>0</v>
      </c>
      <c r="G134" s="589">
        <f t="shared" si="236"/>
        <v>0</v>
      </c>
      <c r="H134" s="114">
        <f>+'A) Reajuste Tarifas y Ocupación'!R47</f>
        <v>0</v>
      </c>
      <c r="I134" s="106">
        <f>+'A) Reajuste Tarifas y Ocupación'!S47</f>
        <v>0</v>
      </c>
      <c r="J134" s="106">
        <f>+'A) Reajuste Tarifas y Ocupación'!T47</f>
        <v>0</v>
      </c>
      <c r="K134" s="115">
        <f>+'A) Reajuste Tarifas y Ocupación'!U47</f>
        <v>0</v>
      </c>
      <c r="L134" s="175"/>
      <c r="M134" s="97"/>
      <c r="N134" s="572">
        <v>0</v>
      </c>
      <c r="O134" s="781"/>
    </row>
    <row r="135" spans="1:15" ht="13.5" thickBot="1" x14ac:dyDescent="0.25">
      <c r="A135" s="797"/>
      <c r="B135" s="817"/>
      <c r="C135" s="328" t="s">
        <v>10</v>
      </c>
      <c r="D135" s="329">
        <f t="shared" ref="D135:G135" si="237">D134*D133</f>
        <v>0</v>
      </c>
      <c r="E135" s="329">
        <f t="shared" si="237"/>
        <v>0</v>
      </c>
      <c r="F135" s="329">
        <f t="shared" si="237"/>
        <v>0</v>
      </c>
      <c r="G135" s="330">
        <f t="shared" si="237"/>
        <v>0</v>
      </c>
      <c r="H135" s="331">
        <f t="shared" ref="H135" si="238">H134*H133*10</f>
        <v>0</v>
      </c>
      <c r="I135" s="332">
        <f t="shared" ref="I135" si="239">I134*I133*10</f>
        <v>0</v>
      </c>
      <c r="J135" s="332">
        <f t="shared" ref="J135" si="240">J134*J133*10</f>
        <v>0</v>
      </c>
      <c r="K135" s="333">
        <f t="shared" ref="K135" si="241">K134*K133*10</f>
        <v>0</v>
      </c>
      <c r="L135" s="334">
        <f>SUM(D135:G135)</f>
        <v>0</v>
      </c>
      <c r="M135" s="335">
        <f>SUM(H135:K135)</f>
        <v>0</v>
      </c>
      <c r="N135" s="336">
        <f t="shared" ref="N135" si="242">N134*N133</f>
        <v>0</v>
      </c>
      <c r="O135" s="337">
        <f>L135+M135+N135</f>
        <v>0</v>
      </c>
    </row>
    <row r="136" spans="1:15" x14ac:dyDescent="0.2">
      <c r="A136" s="797"/>
      <c r="B136" s="815" t="str">
        <f>+'A) Reajuste Tarifas y Ocupación'!B48</f>
        <v>(Nombre de prestación 5)</v>
      </c>
      <c r="C136" s="118" t="s">
        <v>133</v>
      </c>
      <c r="D136" s="584">
        <f t="shared" ref="D136:G137" si="243">+H136</f>
        <v>0</v>
      </c>
      <c r="E136" s="585">
        <f t="shared" si="243"/>
        <v>0</v>
      </c>
      <c r="F136" s="585">
        <f t="shared" si="243"/>
        <v>0</v>
      </c>
      <c r="G136" s="586">
        <f t="shared" si="243"/>
        <v>0</v>
      </c>
      <c r="H136" s="116">
        <f>+'A) Reajuste Tarifas y Ocupación'!K48</f>
        <v>0</v>
      </c>
      <c r="I136" s="101">
        <f>+'A) Reajuste Tarifas y Ocupación'!L48</f>
        <v>0</v>
      </c>
      <c r="J136" s="101">
        <f>+'A) Reajuste Tarifas y Ocupación'!M48</f>
        <v>0</v>
      </c>
      <c r="K136" s="117">
        <f>+'A) Reajuste Tarifas y Ocupación'!N48</f>
        <v>0</v>
      </c>
      <c r="L136" s="175"/>
      <c r="M136" s="97"/>
      <c r="N136" s="571">
        <v>0</v>
      </c>
      <c r="O136" s="781"/>
    </row>
    <row r="137" spans="1:15" ht="13.5" thickBot="1" x14ac:dyDescent="0.25">
      <c r="A137" s="797"/>
      <c r="B137" s="816"/>
      <c r="C137" s="29" t="s">
        <v>8</v>
      </c>
      <c r="D137" s="587">
        <f t="shared" si="243"/>
        <v>0</v>
      </c>
      <c r="E137" s="588">
        <f t="shared" si="243"/>
        <v>0</v>
      </c>
      <c r="F137" s="588">
        <f t="shared" si="243"/>
        <v>0</v>
      </c>
      <c r="G137" s="589">
        <f t="shared" si="243"/>
        <v>0</v>
      </c>
      <c r="H137" s="114">
        <f>+'A) Reajuste Tarifas y Ocupación'!R48</f>
        <v>0</v>
      </c>
      <c r="I137" s="106">
        <f>+'A) Reajuste Tarifas y Ocupación'!S48</f>
        <v>0</v>
      </c>
      <c r="J137" s="106">
        <f>+'A) Reajuste Tarifas y Ocupación'!T48</f>
        <v>0</v>
      </c>
      <c r="K137" s="115">
        <f>+'A) Reajuste Tarifas y Ocupación'!U48</f>
        <v>0</v>
      </c>
      <c r="L137" s="175"/>
      <c r="M137" s="97"/>
      <c r="N137" s="572">
        <v>0</v>
      </c>
      <c r="O137" s="781"/>
    </row>
    <row r="138" spans="1:15" x14ac:dyDescent="0.2">
      <c r="A138" s="797"/>
      <c r="B138" s="817"/>
      <c r="C138" s="328" t="s">
        <v>10</v>
      </c>
      <c r="D138" s="329">
        <f t="shared" ref="D138:G138" si="244">D137*D136</f>
        <v>0</v>
      </c>
      <c r="E138" s="329">
        <f t="shared" si="244"/>
        <v>0</v>
      </c>
      <c r="F138" s="329">
        <f t="shared" si="244"/>
        <v>0</v>
      </c>
      <c r="G138" s="330">
        <f t="shared" si="244"/>
        <v>0</v>
      </c>
      <c r="H138" s="331">
        <f t="shared" ref="H138" si="245">H137*H136*10</f>
        <v>0</v>
      </c>
      <c r="I138" s="332">
        <f t="shared" ref="I138" si="246">I137*I136*10</f>
        <v>0</v>
      </c>
      <c r="J138" s="332">
        <f t="shared" ref="J138" si="247">J137*J136*10</f>
        <v>0</v>
      </c>
      <c r="K138" s="333">
        <f>K137*K136*10</f>
        <v>0</v>
      </c>
      <c r="L138" s="334">
        <f>SUM(D138:G138)</f>
        <v>0</v>
      </c>
      <c r="M138" s="335">
        <f>SUM(H138:K138)</f>
        <v>0</v>
      </c>
      <c r="N138" s="336">
        <f t="shared" ref="N138" si="248">N137*N136</f>
        <v>0</v>
      </c>
      <c r="O138" s="337">
        <f>L138+M138+N138</f>
        <v>0</v>
      </c>
    </row>
    <row r="139" spans="1:15" ht="15.75" thickBot="1" x14ac:dyDescent="0.25">
      <c r="A139" s="798"/>
      <c r="B139" s="810" t="s">
        <v>11</v>
      </c>
      <c r="C139" s="811"/>
      <c r="D139" s="159">
        <f t="shared" ref="D139:O139" si="249">SUM(D126,D129,D132,D135,D138)</f>
        <v>0</v>
      </c>
      <c r="E139" s="160">
        <f t="shared" si="249"/>
        <v>0</v>
      </c>
      <c r="F139" s="160">
        <f t="shared" si="249"/>
        <v>0</v>
      </c>
      <c r="G139" s="174">
        <f t="shared" si="249"/>
        <v>0</v>
      </c>
      <c r="H139" s="167">
        <f t="shared" si="249"/>
        <v>0</v>
      </c>
      <c r="I139" s="160">
        <f t="shared" si="249"/>
        <v>0</v>
      </c>
      <c r="J139" s="160">
        <f t="shared" si="249"/>
        <v>0</v>
      </c>
      <c r="K139" s="168">
        <f t="shared" si="249"/>
        <v>0</v>
      </c>
      <c r="L139" s="178">
        <f t="shared" si="249"/>
        <v>0</v>
      </c>
      <c r="M139" s="160">
        <f t="shared" si="249"/>
        <v>0</v>
      </c>
      <c r="N139" s="160">
        <f t="shared" si="249"/>
        <v>0</v>
      </c>
      <c r="O139" s="161">
        <f t="shared" si="249"/>
        <v>0</v>
      </c>
    </row>
    <row r="140" spans="1:15" ht="12.75" customHeight="1" x14ac:dyDescent="0.2">
      <c r="A140" s="796" t="str">
        <f>+'A) Reajuste Tarifas y Ocupación'!A49</f>
        <v>(Nombre de S.C. n° 2)</v>
      </c>
      <c r="B140" s="815" t="str">
        <f>+'A) Reajuste Tarifas y Ocupación'!B49</f>
        <v>(Nombre de prestación 1)</v>
      </c>
      <c r="C140" s="118" t="s">
        <v>133</v>
      </c>
      <c r="D140" s="584">
        <f t="shared" ref="D140:G141" si="250">+H140</f>
        <v>0</v>
      </c>
      <c r="E140" s="585">
        <f t="shared" si="250"/>
        <v>0</v>
      </c>
      <c r="F140" s="585">
        <f t="shared" si="250"/>
        <v>0</v>
      </c>
      <c r="G140" s="586">
        <f t="shared" si="250"/>
        <v>0</v>
      </c>
      <c r="H140" s="108">
        <f>+'A) Reajuste Tarifas y Ocupación'!K49</f>
        <v>0</v>
      </c>
      <c r="I140" s="104">
        <f>+'A) Reajuste Tarifas y Ocupación'!L49</f>
        <v>0</v>
      </c>
      <c r="J140" s="104">
        <f>+'A) Reajuste Tarifas y Ocupación'!M49</f>
        <v>0</v>
      </c>
      <c r="K140" s="109">
        <f>+'A) Reajuste Tarifas y Ocupación'!N49</f>
        <v>0</v>
      </c>
      <c r="L140" s="175"/>
      <c r="M140" s="97"/>
      <c r="N140" s="571">
        <v>0</v>
      </c>
      <c r="O140" s="781"/>
    </row>
    <row r="141" spans="1:15" ht="13.5" thickBot="1" x14ac:dyDescent="0.25">
      <c r="A141" s="797"/>
      <c r="B141" s="816"/>
      <c r="C141" s="29" t="s">
        <v>8</v>
      </c>
      <c r="D141" s="587">
        <f t="shared" si="250"/>
        <v>0</v>
      </c>
      <c r="E141" s="588">
        <f t="shared" si="250"/>
        <v>0</v>
      </c>
      <c r="F141" s="588">
        <f t="shared" si="250"/>
        <v>0</v>
      </c>
      <c r="G141" s="589">
        <f t="shared" si="250"/>
        <v>0</v>
      </c>
      <c r="H141" s="110">
        <f>+'A) Reajuste Tarifas y Ocupación'!R49</f>
        <v>0</v>
      </c>
      <c r="I141" s="105">
        <f>+'A) Reajuste Tarifas y Ocupación'!S49</f>
        <v>0</v>
      </c>
      <c r="J141" s="105">
        <f>+'A) Reajuste Tarifas y Ocupación'!T49</f>
        <v>0</v>
      </c>
      <c r="K141" s="111">
        <f>+'A) Reajuste Tarifas y Ocupación'!U49</f>
        <v>0</v>
      </c>
      <c r="L141" s="176"/>
      <c r="M141" s="99"/>
      <c r="N141" s="572">
        <v>0</v>
      </c>
      <c r="O141" s="782"/>
    </row>
    <row r="142" spans="1:15" ht="13.5" thickBot="1" x14ac:dyDescent="0.25">
      <c r="A142" s="797"/>
      <c r="B142" s="817"/>
      <c r="C142" s="328" t="s">
        <v>10</v>
      </c>
      <c r="D142" s="329">
        <f t="shared" ref="D142:G142" si="251">D141*D140</f>
        <v>0</v>
      </c>
      <c r="E142" s="329">
        <f t="shared" si="251"/>
        <v>0</v>
      </c>
      <c r="F142" s="329">
        <f t="shared" si="251"/>
        <v>0</v>
      </c>
      <c r="G142" s="330">
        <f t="shared" si="251"/>
        <v>0</v>
      </c>
      <c r="H142" s="331">
        <f t="shared" ref="H142" si="252">H141*H140*10</f>
        <v>0</v>
      </c>
      <c r="I142" s="332">
        <f t="shared" ref="I142" si="253">I141*I140*10</f>
        <v>0</v>
      </c>
      <c r="J142" s="332">
        <f t="shared" ref="J142" si="254">J141*J140*10</f>
        <v>0</v>
      </c>
      <c r="K142" s="333">
        <f t="shared" ref="K142" si="255">K141*K140*10</f>
        <v>0</v>
      </c>
      <c r="L142" s="334">
        <f>SUM(D142:G142)</f>
        <v>0</v>
      </c>
      <c r="M142" s="335">
        <f>SUM(H142:K142)</f>
        <v>0</v>
      </c>
      <c r="N142" s="336">
        <f t="shared" ref="N142" si="256">N141*N140</f>
        <v>0</v>
      </c>
      <c r="O142" s="337">
        <f>L142+M142+N142</f>
        <v>0</v>
      </c>
    </row>
    <row r="143" spans="1:15" x14ac:dyDescent="0.2">
      <c r="A143" s="797"/>
      <c r="B143" s="815" t="str">
        <f>+'A) Reajuste Tarifas y Ocupación'!B50</f>
        <v>(Nombre de prestación 2)</v>
      </c>
      <c r="C143" s="118" t="s">
        <v>133</v>
      </c>
      <c r="D143" s="584">
        <f t="shared" ref="D143:G144" si="257">+H143</f>
        <v>0</v>
      </c>
      <c r="E143" s="585">
        <f t="shared" si="257"/>
        <v>0</v>
      </c>
      <c r="F143" s="585">
        <f t="shared" si="257"/>
        <v>0</v>
      </c>
      <c r="G143" s="586">
        <f t="shared" si="257"/>
        <v>0</v>
      </c>
      <c r="H143" s="112">
        <f>+'A) Reajuste Tarifas y Ocupación'!K50</f>
        <v>0</v>
      </c>
      <c r="I143" s="85">
        <f>+'A) Reajuste Tarifas y Ocupación'!L50</f>
        <v>0</v>
      </c>
      <c r="J143" s="85">
        <f>+'A) Reajuste Tarifas y Ocupación'!M50</f>
        <v>0</v>
      </c>
      <c r="K143" s="113">
        <f>+'A) Reajuste Tarifas y Ocupación'!N50</f>
        <v>0</v>
      </c>
      <c r="L143" s="177"/>
      <c r="M143" s="98"/>
      <c r="N143" s="571">
        <v>0</v>
      </c>
      <c r="O143" s="780"/>
    </row>
    <row r="144" spans="1:15" ht="13.5" thickBot="1" x14ac:dyDescent="0.25">
      <c r="A144" s="797"/>
      <c r="B144" s="816"/>
      <c r="C144" s="29" t="s">
        <v>8</v>
      </c>
      <c r="D144" s="587">
        <f t="shared" si="257"/>
        <v>0</v>
      </c>
      <c r="E144" s="588">
        <f t="shared" si="257"/>
        <v>0</v>
      </c>
      <c r="F144" s="588">
        <f t="shared" si="257"/>
        <v>0</v>
      </c>
      <c r="G144" s="589">
        <f t="shared" si="257"/>
        <v>0</v>
      </c>
      <c r="H144" s="114">
        <f>+'A) Reajuste Tarifas y Ocupación'!R50</f>
        <v>0</v>
      </c>
      <c r="I144" s="106">
        <f>+'A) Reajuste Tarifas y Ocupación'!S50</f>
        <v>0</v>
      </c>
      <c r="J144" s="106">
        <f>+'A) Reajuste Tarifas y Ocupación'!T50</f>
        <v>0</v>
      </c>
      <c r="K144" s="115">
        <f>+'A) Reajuste Tarifas y Ocupación'!U50</f>
        <v>0</v>
      </c>
      <c r="L144" s="175"/>
      <c r="M144" s="97"/>
      <c r="N144" s="572">
        <v>0</v>
      </c>
      <c r="O144" s="781"/>
    </row>
    <row r="145" spans="1:15" ht="13.5" thickBot="1" x14ac:dyDescent="0.25">
      <c r="A145" s="797"/>
      <c r="B145" s="817"/>
      <c r="C145" s="328" t="s">
        <v>10</v>
      </c>
      <c r="D145" s="329">
        <f t="shared" ref="D145:G145" si="258">D144*D143</f>
        <v>0</v>
      </c>
      <c r="E145" s="329">
        <f t="shared" si="258"/>
        <v>0</v>
      </c>
      <c r="F145" s="329">
        <f t="shared" si="258"/>
        <v>0</v>
      </c>
      <c r="G145" s="330">
        <f t="shared" si="258"/>
        <v>0</v>
      </c>
      <c r="H145" s="331">
        <f t="shared" ref="H145" si="259">H144*H143*10</f>
        <v>0</v>
      </c>
      <c r="I145" s="332">
        <f t="shared" ref="I145" si="260">I144*I143*10</f>
        <v>0</v>
      </c>
      <c r="J145" s="332">
        <f t="shared" ref="J145" si="261">J144*J143*10</f>
        <v>0</v>
      </c>
      <c r="K145" s="333">
        <f t="shared" ref="K145" si="262">K144*K143*10</f>
        <v>0</v>
      </c>
      <c r="L145" s="334">
        <f>SUM(D145:G145)</f>
        <v>0</v>
      </c>
      <c r="M145" s="335">
        <f>SUM(H145:K145)</f>
        <v>0</v>
      </c>
      <c r="N145" s="336">
        <f t="shared" ref="N145" si="263">N144*N143</f>
        <v>0</v>
      </c>
      <c r="O145" s="337">
        <f>L145+M145+N145</f>
        <v>0</v>
      </c>
    </row>
    <row r="146" spans="1:15" x14ac:dyDescent="0.2">
      <c r="A146" s="797"/>
      <c r="B146" s="815" t="str">
        <f>+'A) Reajuste Tarifas y Ocupación'!B51</f>
        <v>(Nombre de prestación 3)</v>
      </c>
      <c r="C146" s="118" t="s">
        <v>133</v>
      </c>
      <c r="D146" s="584">
        <f t="shared" ref="D146:G147" si="264">+H146</f>
        <v>0</v>
      </c>
      <c r="E146" s="585">
        <f t="shared" si="264"/>
        <v>0</v>
      </c>
      <c r="F146" s="585">
        <f t="shared" si="264"/>
        <v>0</v>
      </c>
      <c r="G146" s="586">
        <f t="shared" si="264"/>
        <v>0</v>
      </c>
      <c r="H146" s="116">
        <f>+'A) Reajuste Tarifas y Ocupación'!K51</f>
        <v>0</v>
      </c>
      <c r="I146" s="101">
        <f>+'A) Reajuste Tarifas y Ocupación'!L51</f>
        <v>0</v>
      </c>
      <c r="J146" s="101">
        <f>+'A) Reajuste Tarifas y Ocupación'!M51</f>
        <v>0</v>
      </c>
      <c r="K146" s="117">
        <f>+'A) Reajuste Tarifas y Ocupación'!N51</f>
        <v>0</v>
      </c>
      <c r="L146" s="175"/>
      <c r="M146" s="97"/>
      <c r="N146" s="571">
        <v>0</v>
      </c>
      <c r="O146" s="781"/>
    </row>
    <row r="147" spans="1:15" ht="13.5" thickBot="1" x14ac:dyDescent="0.25">
      <c r="A147" s="797"/>
      <c r="B147" s="816"/>
      <c r="C147" s="29" t="s">
        <v>8</v>
      </c>
      <c r="D147" s="587">
        <f t="shared" si="264"/>
        <v>0</v>
      </c>
      <c r="E147" s="588">
        <f t="shared" si="264"/>
        <v>0</v>
      </c>
      <c r="F147" s="588">
        <f t="shared" si="264"/>
        <v>0</v>
      </c>
      <c r="G147" s="589">
        <f t="shared" si="264"/>
        <v>0</v>
      </c>
      <c r="H147" s="114">
        <f>+'A) Reajuste Tarifas y Ocupación'!R51</f>
        <v>0</v>
      </c>
      <c r="I147" s="106">
        <f>+'A) Reajuste Tarifas y Ocupación'!S51</f>
        <v>0</v>
      </c>
      <c r="J147" s="106">
        <f>+'A) Reajuste Tarifas y Ocupación'!T51</f>
        <v>0</v>
      </c>
      <c r="K147" s="115">
        <f>+'A) Reajuste Tarifas y Ocupación'!U51</f>
        <v>0</v>
      </c>
      <c r="L147" s="175"/>
      <c r="M147" s="97"/>
      <c r="N147" s="572">
        <v>0</v>
      </c>
      <c r="O147" s="781"/>
    </row>
    <row r="148" spans="1:15" ht="13.5" thickBot="1" x14ac:dyDescent="0.25">
      <c r="A148" s="797"/>
      <c r="B148" s="817"/>
      <c r="C148" s="328" t="s">
        <v>10</v>
      </c>
      <c r="D148" s="329">
        <f t="shared" ref="D148:G148" si="265">D147*D146</f>
        <v>0</v>
      </c>
      <c r="E148" s="329">
        <f t="shared" si="265"/>
        <v>0</v>
      </c>
      <c r="F148" s="329">
        <f t="shared" si="265"/>
        <v>0</v>
      </c>
      <c r="G148" s="330">
        <f t="shared" si="265"/>
        <v>0</v>
      </c>
      <c r="H148" s="331">
        <f t="shared" ref="H148" si="266">H147*H146*10</f>
        <v>0</v>
      </c>
      <c r="I148" s="332">
        <f t="shared" ref="I148" si="267">I147*I146*10</f>
        <v>0</v>
      </c>
      <c r="J148" s="332">
        <f t="shared" ref="J148" si="268">J147*J146*10</f>
        <v>0</v>
      </c>
      <c r="K148" s="333">
        <f t="shared" ref="K148" si="269">K147*K146*10</f>
        <v>0</v>
      </c>
      <c r="L148" s="334">
        <f>SUM(D148:G148)</f>
        <v>0</v>
      </c>
      <c r="M148" s="335">
        <f>SUM(H148:K148)</f>
        <v>0</v>
      </c>
      <c r="N148" s="336">
        <f t="shared" ref="N148" si="270">N147*N146</f>
        <v>0</v>
      </c>
      <c r="O148" s="337">
        <f>L148+M148+N148</f>
        <v>0</v>
      </c>
    </row>
    <row r="149" spans="1:15" x14ac:dyDescent="0.2">
      <c r="A149" s="797"/>
      <c r="B149" s="815" t="str">
        <f>+'A) Reajuste Tarifas y Ocupación'!B52</f>
        <v>(Nombre de prestación 4)</v>
      </c>
      <c r="C149" s="118" t="s">
        <v>133</v>
      </c>
      <c r="D149" s="584">
        <f t="shared" ref="D149:G150" si="271">+H149</f>
        <v>0</v>
      </c>
      <c r="E149" s="585">
        <f t="shared" si="271"/>
        <v>0</v>
      </c>
      <c r="F149" s="585">
        <f t="shared" si="271"/>
        <v>0</v>
      </c>
      <c r="G149" s="586">
        <f t="shared" si="271"/>
        <v>0</v>
      </c>
      <c r="H149" s="116">
        <f>+'A) Reajuste Tarifas y Ocupación'!K52</f>
        <v>0</v>
      </c>
      <c r="I149" s="101">
        <f>+'A) Reajuste Tarifas y Ocupación'!L52</f>
        <v>0</v>
      </c>
      <c r="J149" s="101">
        <f>+'A) Reajuste Tarifas y Ocupación'!M52</f>
        <v>0</v>
      </c>
      <c r="K149" s="117">
        <f>+'A) Reajuste Tarifas y Ocupación'!N52</f>
        <v>0</v>
      </c>
      <c r="L149" s="175"/>
      <c r="M149" s="97"/>
      <c r="N149" s="571">
        <v>0</v>
      </c>
      <c r="O149" s="781"/>
    </row>
    <row r="150" spans="1:15" ht="13.5" thickBot="1" x14ac:dyDescent="0.25">
      <c r="A150" s="797"/>
      <c r="B150" s="816"/>
      <c r="C150" s="29" t="s">
        <v>8</v>
      </c>
      <c r="D150" s="587">
        <f t="shared" si="271"/>
        <v>0</v>
      </c>
      <c r="E150" s="588">
        <f t="shared" si="271"/>
        <v>0</v>
      </c>
      <c r="F150" s="588">
        <f t="shared" si="271"/>
        <v>0</v>
      </c>
      <c r="G150" s="589">
        <f t="shared" si="271"/>
        <v>0</v>
      </c>
      <c r="H150" s="114">
        <f>+'A) Reajuste Tarifas y Ocupación'!R52</f>
        <v>0</v>
      </c>
      <c r="I150" s="106">
        <f>+'A) Reajuste Tarifas y Ocupación'!S52</f>
        <v>0</v>
      </c>
      <c r="J150" s="106">
        <f>+'A) Reajuste Tarifas y Ocupación'!T52</f>
        <v>0</v>
      </c>
      <c r="K150" s="115">
        <f>+'A) Reajuste Tarifas y Ocupación'!U52</f>
        <v>0</v>
      </c>
      <c r="L150" s="175"/>
      <c r="M150" s="97"/>
      <c r="N150" s="572">
        <v>0</v>
      </c>
      <c r="O150" s="781"/>
    </row>
    <row r="151" spans="1:15" ht="13.5" thickBot="1" x14ac:dyDescent="0.25">
      <c r="A151" s="797"/>
      <c r="B151" s="817"/>
      <c r="C151" s="328" t="s">
        <v>10</v>
      </c>
      <c r="D151" s="329">
        <f t="shared" ref="D151:G151" si="272">D150*D149</f>
        <v>0</v>
      </c>
      <c r="E151" s="329">
        <f t="shared" si="272"/>
        <v>0</v>
      </c>
      <c r="F151" s="329">
        <f t="shared" si="272"/>
        <v>0</v>
      </c>
      <c r="G151" s="330">
        <f t="shared" si="272"/>
        <v>0</v>
      </c>
      <c r="H151" s="331">
        <f t="shared" ref="H151" si="273">H150*H149*10</f>
        <v>0</v>
      </c>
      <c r="I151" s="332">
        <f t="shared" ref="I151" si="274">I150*I149*10</f>
        <v>0</v>
      </c>
      <c r="J151" s="332">
        <f t="shared" ref="J151" si="275">J150*J149*10</f>
        <v>0</v>
      </c>
      <c r="K151" s="333">
        <f t="shared" ref="K151" si="276">K150*K149*10</f>
        <v>0</v>
      </c>
      <c r="L151" s="334">
        <f>SUM(D151:G151)</f>
        <v>0</v>
      </c>
      <c r="M151" s="335">
        <f>SUM(H151:K151)</f>
        <v>0</v>
      </c>
      <c r="N151" s="336">
        <f t="shared" ref="N151" si="277">N150*N149</f>
        <v>0</v>
      </c>
      <c r="O151" s="337">
        <f>L151+M151+N151</f>
        <v>0</v>
      </c>
    </row>
    <row r="152" spans="1:15" x14ac:dyDescent="0.2">
      <c r="A152" s="797"/>
      <c r="B152" s="815" t="str">
        <f>+'A) Reajuste Tarifas y Ocupación'!B53</f>
        <v>(Nombre de prestación 5)</v>
      </c>
      <c r="C152" s="118" t="s">
        <v>133</v>
      </c>
      <c r="D152" s="584">
        <f t="shared" ref="D152:G153" si="278">+H152</f>
        <v>0</v>
      </c>
      <c r="E152" s="585">
        <f t="shared" si="278"/>
        <v>0</v>
      </c>
      <c r="F152" s="585">
        <f t="shared" si="278"/>
        <v>0</v>
      </c>
      <c r="G152" s="586">
        <f t="shared" si="278"/>
        <v>0</v>
      </c>
      <c r="H152" s="116">
        <f>+'A) Reajuste Tarifas y Ocupación'!K53</f>
        <v>0</v>
      </c>
      <c r="I152" s="101">
        <f>+'A) Reajuste Tarifas y Ocupación'!L53</f>
        <v>0</v>
      </c>
      <c r="J152" s="101">
        <f>+'A) Reajuste Tarifas y Ocupación'!M53</f>
        <v>0</v>
      </c>
      <c r="K152" s="117">
        <f>+'A) Reajuste Tarifas y Ocupación'!N53</f>
        <v>0</v>
      </c>
      <c r="L152" s="175"/>
      <c r="M152" s="97"/>
      <c r="N152" s="571">
        <v>0</v>
      </c>
      <c r="O152" s="781"/>
    </row>
    <row r="153" spans="1:15" ht="13.5" thickBot="1" x14ac:dyDescent="0.25">
      <c r="A153" s="797"/>
      <c r="B153" s="816"/>
      <c r="C153" s="29" t="s">
        <v>8</v>
      </c>
      <c r="D153" s="587">
        <f t="shared" si="278"/>
        <v>0</v>
      </c>
      <c r="E153" s="588">
        <f t="shared" si="278"/>
        <v>0</v>
      </c>
      <c r="F153" s="588">
        <f t="shared" si="278"/>
        <v>0</v>
      </c>
      <c r="G153" s="589">
        <f t="shared" si="278"/>
        <v>0</v>
      </c>
      <c r="H153" s="114">
        <f>+'A) Reajuste Tarifas y Ocupación'!R53</f>
        <v>0</v>
      </c>
      <c r="I153" s="106">
        <f>+'A) Reajuste Tarifas y Ocupación'!S53</f>
        <v>0</v>
      </c>
      <c r="J153" s="106">
        <f>+'A) Reajuste Tarifas y Ocupación'!T53</f>
        <v>0</v>
      </c>
      <c r="K153" s="115">
        <f>+'A) Reajuste Tarifas y Ocupación'!U53</f>
        <v>0</v>
      </c>
      <c r="L153" s="175"/>
      <c r="M153" s="97"/>
      <c r="N153" s="572">
        <v>0</v>
      </c>
      <c r="O153" s="781"/>
    </row>
    <row r="154" spans="1:15" x14ac:dyDescent="0.2">
      <c r="A154" s="797"/>
      <c r="B154" s="817"/>
      <c r="C154" s="73" t="s">
        <v>10</v>
      </c>
      <c r="D154" s="329">
        <f t="shared" ref="D154:G154" si="279">D153*D152</f>
        <v>0</v>
      </c>
      <c r="E154" s="329">
        <f t="shared" si="279"/>
        <v>0</v>
      </c>
      <c r="F154" s="329">
        <f t="shared" si="279"/>
        <v>0</v>
      </c>
      <c r="G154" s="330">
        <f t="shared" si="279"/>
        <v>0</v>
      </c>
      <c r="H154" s="331">
        <f t="shared" ref="H154" si="280">H153*H152*10</f>
        <v>0</v>
      </c>
      <c r="I154" s="332">
        <f t="shared" ref="I154" si="281">I153*I152*10</f>
        <v>0</v>
      </c>
      <c r="J154" s="332">
        <f t="shared" ref="J154" si="282">J153*J152*10</f>
        <v>0</v>
      </c>
      <c r="K154" s="333">
        <f t="shared" ref="K154" si="283">K153*K152*10</f>
        <v>0</v>
      </c>
      <c r="L154" s="334">
        <f>SUM(D154:G154)</f>
        <v>0</v>
      </c>
      <c r="M154" s="335">
        <f>SUM(H154:K154)</f>
        <v>0</v>
      </c>
      <c r="N154" s="336">
        <f t="shared" ref="N154" si="284">N153*N152</f>
        <v>0</v>
      </c>
      <c r="O154" s="337">
        <f>L154+M154+N154</f>
        <v>0</v>
      </c>
    </row>
    <row r="155" spans="1:15" s="11" customFormat="1" ht="15.75" thickBot="1" x14ac:dyDescent="0.25">
      <c r="A155" s="798"/>
      <c r="B155" s="810" t="s">
        <v>11</v>
      </c>
      <c r="C155" s="811"/>
      <c r="D155" s="159">
        <f t="shared" ref="D155:O155" si="285">SUM(D142,D145,D148,D151,D154)</f>
        <v>0</v>
      </c>
      <c r="E155" s="160">
        <f t="shared" si="285"/>
        <v>0</v>
      </c>
      <c r="F155" s="160">
        <f t="shared" si="285"/>
        <v>0</v>
      </c>
      <c r="G155" s="174">
        <f t="shared" si="285"/>
        <v>0</v>
      </c>
      <c r="H155" s="167">
        <f t="shared" si="285"/>
        <v>0</v>
      </c>
      <c r="I155" s="160">
        <f t="shared" si="285"/>
        <v>0</v>
      </c>
      <c r="J155" s="160">
        <f t="shared" si="285"/>
        <v>0</v>
      </c>
      <c r="K155" s="168">
        <f t="shared" si="285"/>
        <v>0</v>
      </c>
      <c r="L155" s="178">
        <f t="shared" si="285"/>
        <v>0</v>
      </c>
      <c r="M155" s="160">
        <f t="shared" si="285"/>
        <v>0</v>
      </c>
      <c r="N155" s="160">
        <f t="shared" si="285"/>
        <v>0</v>
      </c>
      <c r="O155" s="161">
        <f t="shared" si="285"/>
        <v>0</v>
      </c>
    </row>
    <row r="156" spans="1:15" x14ac:dyDescent="0.2">
      <c r="A156" s="796" t="str">
        <f>+'A) Reajuste Tarifas y Ocupación'!A54</f>
        <v>(Nombre de S.C. n° 3)</v>
      </c>
      <c r="B156" s="815" t="str">
        <f>+'A) Reajuste Tarifas y Ocupación'!B54</f>
        <v>(Nombre de prestación 1)</v>
      </c>
      <c r="C156" s="118" t="s">
        <v>133</v>
      </c>
      <c r="D156" s="584">
        <f t="shared" ref="D156:G157" si="286">+H156</f>
        <v>0</v>
      </c>
      <c r="E156" s="585">
        <f t="shared" si="286"/>
        <v>0</v>
      </c>
      <c r="F156" s="585">
        <f t="shared" si="286"/>
        <v>0</v>
      </c>
      <c r="G156" s="586">
        <f t="shared" si="286"/>
        <v>0</v>
      </c>
      <c r="H156" s="112">
        <f>+'A) Reajuste Tarifas y Ocupación'!K54</f>
        <v>0</v>
      </c>
      <c r="I156" s="85">
        <f>+'A) Reajuste Tarifas y Ocupación'!L54</f>
        <v>0</v>
      </c>
      <c r="J156" s="85">
        <f>+'A) Reajuste Tarifas y Ocupación'!M54</f>
        <v>0</v>
      </c>
      <c r="K156" s="113">
        <f>+'A) Reajuste Tarifas y Ocupación'!N54</f>
        <v>0</v>
      </c>
      <c r="L156" s="177"/>
      <c r="M156" s="98"/>
      <c r="N156" s="571">
        <v>0</v>
      </c>
      <c r="O156" s="780"/>
    </row>
    <row r="157" spans="1:15" ht="13.5" thickBot="1" x14ac:dyDescent="0.25">
      <c r="A157" s="797"/>
      <c r="B157" s="816"/>
      <c r="C157" s="29" t="s">
        <v>8</v>
      </c>
      <c r="D157" s="587">
        <f t="shared" si="286"/>
        <v>0</v>
      </c>
      <c r="E157" s="588">
        <f t="shared" si="286"/>
        <v>0</v>
      </c>
      <c r="F157" s="588">
        <f t="shared" si="286"/>
        <v>0</v>
      </c>
      <c r="G157" s="589">
        <f t="shared" si="286"/>
        <v>0</v>
      </c>
      <c r="H157" s="110">
        <f>+'A) Reajuste Tarifas y Ocupación'!R54</f>
        <v>0</v>
      </c>
      <c r="I157" s="105">
        <f>+'A) Reajuste Tarifas y Ocupación'!S54</f>
        <v>0</v>
      </c>
      <c r="J157" s="105">
        <f>+'A) Reajuste Tarifas y Ocupación'!T54</f>
        <v>0</v>
      </c>
      <c r="K157" s="111">
        <f>+'A) Reajuste Tarifas y Ocupación'!U54</f>
        <v>0</v>
      </c>
      <c r="L157" s="176"/>
      <c r="M157" s="99"/>
      <c r="N157" s="572">
        <v>0</v>
      </c>
      <c r="O157" s="782"/>
    </row>
    <row r="158" spans="1:15" ht="13.5" thickBot="1" x14ac:dyDescent="0.25">
      <c r="A158" s="797"/>
      <c r="B158" s="817"/>
      <c r="C158" s="328" t="s">
        <v>10</v>
      </c>
      <c r="D158" s="329">
        <f t="shared" ref="D158:G158" si="287">D157*D156</f>
        <v>0</v>
      </c>
      <c r="E158" s="329">
        <f t="shared" si="287"/>
        <v>0</v>
      </c>
      <c r="F158" s="329">
        <f t="shared" si="287"/>
        <v>0</v>
      </c>
      <c r="G158" s="330">
        <f t="shared" si="287"/>
        <v>0</v>
      </c>
      <c r="H158" s="331">
        <f t="shared" ref="H158" si="288">H157*H156*10</f>
        <v>0</v>
      </c>
      <c r="I158" s="332">
        <f t="shared" ref="I158" si="289">I157*I156*10</f>
        <v>0</v>
      </c>
      <c r="J158" s="332">
        <f t="shared" ref="J158" si="290">J157*J156*10</f>
        <v>0</v>
      </c>
      <c r="K158" s="333">
        <f t="shared" ref="K158" si="291">K157*K156*10</f>
        <v>0</v>
      </c>
      <c r="L158" s="334">
        <f>SUM(D158:G158)</f>
        <v>0</v>
      </c>
      <c r="M158" s="335">
        <f>SUM(H158:K158)</f>
        <v>0</v>
      </c>
      <c r="N158" s="336">
        <f t="shared" ref="N158" si="292">N157*N156</f>
        <v>0</v>
      </c>
      <c r="O158" s="337">
        <f>L158+M158+N158</f>
        <v>0</v>
      </c>
    </row>
    <row r="159" spans="1:15" x14ac:dyDescent="0.2">
      <c r="A159" s="797"/>
      <c r="B159" s="815" t="str">
        <f>+'A) Reajuste Tarifas y Ocupación'!B55</f>
        <v>(Nombre de prestación 2)</v>
      </c>
      <c r="C159" s="118" t="s">
        <v>133</v>
      </c>
      <c r="D159" s="584">
        <f t="shared" ref="D159:G160" si="293">+H159</f>
        <v>0</v>
      </c>
      <c r="E159" s="585">
        <f t="shared" si="293"/>
        <v>0</v>
      </c>
      <c r="F159" s="585">
        <f t="shared" si="293"/>
        <v>0</v>
      </c>
      <c r="G159" s="586">
        <f t="shared" si="293"/>
        <v>0</v>
      </c>
      <c r="H159" s="112">
        <f>+'A) Reajuste Tarifas y Ocupación'!K55</f>
        <v>0</v>
      </c>
      <c r="I159" s="85">
        <f>+'A) Reajuste Tarifas y Ocupación'!L55</f>
        <v>0</v>
      </c>
      <c r="J159" s="85">
        <f>+'A) Reajuste Tarifas y Ocupación'!M55</f>
        <v>0</v>
      </c>
      <c r="K159" s="113">
        <f>+'A) Reajuste Tarifas y Ocupación'!N55</f>
        <v>0</v>
      </c>
      <c r="L159" s="177"/>
      <c r="M159" s="98"/>
      <c r="N159" s="571">
        <v>0</v>
      </c>
      <c r="O159" s="780"/>
    </row>
    <row r="160" spans="1:15" ht="13.5" thickBot="1" x14ac:dyDescent="0.25">
      <c r="A160" s="797"/>
      <c r="B160" s="816"/>
      <c r="C160" s="29" t="s">
        <v>8</v>
      </c>
      <c r="D160" s="587">
        <f t="shared" si="293"/>
        <v>0</v>
      </c>
      <c r="E160" s="588">
        <f t="shared" si="293"/>
        <v>0</v>
      </c>
      <c r="F160" s="588">
        <f t="shared" si="293"/>
        <v>0</v>
      </c>
      <c r="G160" s="589">
        <f t="shared" si="293"/>
        <v>0</v>
      </c>
      <c r="H160" s="114">
        <f>+'A) Reajuste Tarifas y Ocupación'!R55</f>
        <v>0</v>
      </c>
      <c r="I160" s="106">
        <f>+'A) Reajuste Tarifas y Ocupación'!S55</f>
        <v>0</v>
      </c>
      <c r="J160" s="106">
        <f>+'A) Reajuste Tarifas y Ocupación'!T55</f>
        <v>0</v>
      </c>
      <c r="K160" s="115">
        <f>+'A) Reajuste Tarifas y Ocupación'!U55</f>
        <v>0</v>
      </c>
      <c r="L160" s="175"/>
      <c r="M160" s="97"/>
      <c r="N160" s="572">
        <v>0</v>
      </c>
      <c r="O160" s="781"/>
    </row>
    <row r="161" spans="1:15" ht="13.5" thickBot="1" x14ac:dyDescent="0.25">
      <c r="A161" s="797"/>
      <c r="B161" s="817"/>
      <c r="C161" s="328" t="s">
        <v>10</v>
      </c>
      <c r="D161" s="329">
        <f t="shared" ref="D161:G161" si="294">D160*D159</f>
        <v>0</v>
      </c>
      <c r="E161" s="329">
        <f t="shared" si="294"/>
        <v>0</v>
      </c>
      <c r="F161" s="329">
        <f t="shared" si="294"/>
        <v>0</v>
      </c>
      <c r="G161" s="330">
        <f t="shared" si="294"/>
        <v>0</v>
      </c>
      <c r="H161" s="331">
        <f t="shared" ref="H161" si="295">H160*H159*10</f>
        <v>0</v>
      </c>
      <c r="I161" s="332">
        <f t="shared" ref="I161" si="296">I160*I159*10</f>
        <v>0</v>
      </c>
      <c r="J161" s="332">
        <f t="shared" ref="J161" si="297">J160*J159*10</f>
        <v>0</v>
      </c>
      <c r="K161" s="333">
        <f t="shared" ref="K161" si="298">K160*K159*10</f>
        <v>0</v>
      </c>
      <c r="L161" s="334">
        <f>SUM(D161:G161)</f>
        <v>0</v>
      </c>
      <c r="M161" s="335">
        <f>SUM(H161:K161)</f>
        <v>0</v>
      </c>
      <c r="N161" s="336">
        <f t="shared" ref="N161" si="299">N160*N159</f>
        <v>0</v>
      </c>
      <c r="O161" s="337">
        <f>L161+M161+N161</f>
        <v>0</v>
      </c>
    </row>
    <row r="162" spans="1:15" x14ac:dyDescent="0.2">
      <c r="A162" s="797"/>
      <c r="B162" s="815" t="str">
        <f>+'A) Reajuste Tarifas y Ocupación'!B56</f>
        <v>(Nombre de prestación 3)</v>
      </c>
      <c r="C162" s="118" t="s">
        <v>133</v>
      </c>
      <c r="D162" s="584">
        <f t="shared" ref="D162:G163" si="300">+H162</f>
        <v>0</v>
      </c>
      <c r="E162" s="585">
        <f t="shared" si="300"/>
        <v>0</v>
      </c>
      <c r="F162" s="585">
        <f t="shared" si="300"/>
        <v>0</v>
      </c>
      <c r="G162" s="586">
        <f t="shared" si="300"/>
        <v>0</v>
      </c>
      <c r="H162" s="116">
        <f>+'A) Reajuste Tarifas y Ocupación'!K56</f>
        <v>0</v>
      </c>
      <c r="I162" s="101">
        <f>+'A) Reajuste Tarifas y Ocupación'!L56</f>
        <v>0</v>
      </c>
      <c r="J162" s="101">
        <f>+'A) Reajuste Tarifas y Ocupación'!M56</f>
        <v>0</v>
      </c>
      <c r="K162" s="117">
        <f>+'A) Reajuste Tarifas y Ocupación'!N56</f>
        <v>0</v>
      </c>
      <c r="L162" s="175"/>
      <c r="M162" s="97"/>
      <c r="N162" s="571">
        <v>0</v>
      </c>
      <c r="O162" s="781"/>
    </row>
    <row r="163" spans="1:15" ht="13.5" thickBot="1" x14ac:dyDescent="0.25">
      <c r="A163" s="797"/>
      <c r="B163" s="816"/>
      <c r="C163" s="29" t="s">
        <v>8</v>
      </c>
      <c r="D163" s="587">
        <f t="shared" si="300"/>
        <v>0</v>
      </c>
      <c r="E163" s="588">
        <f t="shared" si="300"/>
        <v>0</v>
      </c>
      <c r="F163" s="588">
        <f t="shared" si="300"/>
        <v>0</v>
      </c>
      <c r="G163" s="589">
        <f t="shared" si="300"/>
        <v>0</v>
      </c>
      <c r="H163" s="114">
        <f>+'A) Reajuste Tarifas y Ocupación'!R56</f>
        <v>0</v>
      </c>
      <c r="I163" s="106">
        <f>+'A) Reajuste Tarifas y Ocupación'!S56</f>
        <v>0</v>
      </c>
      <c r="J163" s="106">
        <f>+'A) Reajuste Tarifas y Ocupación'!T56</f>
        <v>0</v>
      </c>
      <c r="K163" s="115">
        <f>+'A) Reajuste Tarifas y Ocupación'!U56</f>
        <v>0</v>
      </c>
      <c r="L163" s="175"/>
      <c r="M163" s="97"/>
      <c r="N163" s="572">
        <v>0</v>
      </c>
      <c r="O163" s="781"/>
    </row>
    <row r="164" spans="1:15" ht="13.5" thickBot="1" x14ac:dyDescent="0.25">
      <c r="A164" s="797"/>
      <c r="B164" s="817"/>
      <c r="C164" s="328" t="s">
        <v>10</v>
      </c>
      <c r="D164" s="329">
        <f t="shared" ref="D164:G164" si="301">D163*D162</f>
        <v>0</v>
      </c>
      <c r="E164" s="329">
        <f t="shared" si="301"/>
        <v>0</v>
      </c>
      <c r="F164" s="329">
        <f t="shared" si="301"/>
        <v>0</v>
      </c>
      <c r="G164" s="330">
        <f t="shared" si="301"/>
        <v>0</v>
      </c>
      <c r="H164" s="331">
        <f t="shared" ref="H164" si="302">H163*H162*10</f>
        <v>0</v>
      </c>
      <c r="I164" s="332">
        <f t="shared" ref="I164" si="303">I163*I162*10</f>
        <v>0</v>
      </c>
      <c r="J164" s="332">
        <f t="shared" ref="J164" si="304">J163*J162*10</f>
        <v>0</v>
      </c>
      <c r="K164" s="333">
        <f t="shared" ref="K164" si="305">K163*K162*10</f>
        <v>0</v>
      </c>
      <c r="L164" s="334">
        <f>SUM(D164:G164)</f>
        <v>0</v>
      </c>
      <c r="M164" s="335">
        <f>SUM(H164:K164)</f>
        <v>0</v>
      </c>
      <c r="N164" s="336">
        <f t="shared" ref="N164" si="306">N163*N162</f>
        <v>0</v>
      </c>
      <c r="O164" s="337">
        <f>L164+M164+N164</f>
        <v>0</v>
      </c>
    </row>
    <row r="165" spans="1:15" x14ac:dyDescent="0.2">
      <c r="A165" s="797"/>
      <c r="B165" s="815" t="str">
        <f>+'A) Reajuste Tarifas y Ocupación'!B57</f>
        <v>(Nombre de prestación 4)</v>
      </c>
      <c r="C165" s="118" t="s">
        <v>133</v>
      </c>
      <c r="D165" s="584">
        <f t="shared" ref="D165:G166" si="307">+H165</f>
        <v>0</v>
      </c>
      <c r="E165" s="585">
        <f t="shared" si="307"/>
        <v>0</v>
      </c>
      <c r="F165" s="585">
        <f t="shared" si="307"/>
        <v>0</v>
      </c>
      <c r="G165" s="586">
        <f t="shared" si="307"/>
        <v>0</v>
      </c>
      <c r="H165" s="116">
        <f>+'A) Reajuste Tarifas y Ocupación'!K57</f>
        <v>0</v>
      </c>
      <c r="I165" s="101">
        <f>+'A) Reajuste Tarifas y Ocupación'!L57</f>
        <v>0</v>
      </c>
      <c r="J165" s="101">
        <f>+'A) Reajuste Tarifas y Ocupación'!M57</f>
        <v>0</v>
      </c>
      <c r="K165" s="117">
        <f>+'A) Reajuste Tarifas y Ocupación'!N57</f>
        <v>0</v>
      </c>
      <c r="L165" s="175"/>
      <c r="M165" s="97"/>
      <c r="N165" s="571">
        <v>0</v>
      </c>
      <c r="O165" s="781"/>
    </row>
    <row r="166" spans="1:15" ht="13.5" thickBot="1" x14ac:dyDescent="0.25">
      <c r="A166" s="797"/>
      <c r="B166" s="816"/>
      <c r="C166" s="29" t="s">
        <v>8</v>
      </c>
      <c r="D166" s="587">
        <f t="shared" si="307"/>
        <v>0</v>
      </c>
      <c r="E166" s="588">
        <f t="shared" si="307"/>
        <v>0</v>
      </c>
      <c r="F166" s="588">
        <f t="shared" si="307"/>
        <v>0</v>
      </c>
      <c r="G166" s="589">
        <f t="shared" si="307"/>
        <v>0</v>
      </c>
      <c r="H166" s="114">
        <f>+'A) Reajuste Tarifas y Ocupación'!R57</f>
        <v>0</v>
      </c>
      <c r="I166" s="106">
        <f>+'A) Reajuste Tarifas y Ocupación'!S57</f>
        <v>0</v>
      </c>
      <c r="J166" s="106">
        <f>+'A) Reajuste Tarifas y Ocupación'!T57</f>
        <v>0</v>
      </c>
      <c r="K166" s="115">
        <f>+'A) Reajuste Tarifas y Ocupación'!U57</f>
        <v>0</v>
      </c>
      <c r="L166" s="175"/>
      <c r="M166" s="97"/>
      <c r="N166" s="572">
        <v>0</v>
      </c>
      <c r="O166" s="781"/>
    </row>
    <row r="167" spans="1:15" ht="13.5" thickBot="1" x14ac:dyDescent="0.25">
      <c r="A167" s="797"/>
      <c r="B167" s="817"/>
      <c r="C167" s="328" t="s">
        <v>10</v>
      </c>
      <c r="D167" s="329">
        <f t="shared" ref="D167:G167" si="308">D166*D165</f>
        <v>0</v>
      </c>
      <c r="E167" s="329">
        <f t="shared" si="308"/>
        <v>0</v>
      </c>
      <c r="F167" s="329">
        <f t="shared" si="308"/>
        <v>0</v>
      </c>
      <c r="G167" s="330">
        <f t="shared" si="308"/>
        <v>0</v>
      </c>
      <c r="H167" s="331">
        <f t="shared" ref="H167" si="309">H166*H165*10</f>
        <v>0</v>
      </c>
      <c r="I167" s="332">
        <f t="shared" ref="I167" si="310">I166*I165*10</f>
        <v>0</v>
      </c>
      <c r="J167" s="332">
        <f t="shared" ref="J167" si="311">J166*J165*10</f>
        <v>0</v>
      </c>
      <c r="K167" s="333">
        <f t="shared" ref="K167" si="312">K166*K165*10</f>
        <v>0</v>
      </c>
      <c r="L167" s="334">
        <f>SUM(D167:G167)</f>
        <v>0</v>
      </c>
      <c r="M167" s="335">
        <f>SUM(H167:K167)</f>
        <v>0</v>
      </c>
      <c r="N167" s="336">
        <f t="shared" ref="N167" si="313">N166*N165</f>
        <v>0</v>
      </c>
      <c r="O167" s="337">
        <f>L167+M167+N167</f>
        <v>0</v>
      </c>
    </row>
    <row r="168" spans="1:15" x14ac:dyDescent="0.2">
      <c r="A168" s="797"/>
      <c r="B168" s="815" t="str">
        <f>+'A) Reajuste Tarifas y Ocupación'!B58</f>
        <v>(Nombre de prestación 5)</v>
      </c>
      <c r="C168" s="118" t="s">
        <v>133</v>
      </c>
      <c r="D168" s="584">
        <f t="shared" ref="D168:G169" si="314">+H168</f>
        <v>0</v>
      </c>
      <c r="E168" s="585">
        <f t="shared" si="314"/>
        <v>0</v>
      </c>
      <c r="F168" s="585">
        <f t="shared" si="314"/>
        <v>0</v>
      </c>
      <c r="G168" s="586">
        <f t="shared" si="314"/>
        <v>0</v>
      </c>
      <c r="H168" s="116">
        <f>+'A) Reajuste Tarifas y Ocupación'!K58</f>
        <v>0</v>
      </c>
      <c r="I168" s="101">
        <f>+'A) Reajuste Tarifas y Ocupación'!L58</f>
        <v>0</v>
      </c>
      <c r="J168" s="101">
        <f>+'A) Reajuste Tarifas y Ocupación'!M58</f>
        <v>0</v>
      </c>
      <c r="K168" s="117">
        <f>+'A) Reajuste Tarifas y Ocupación'!N58</f>
        <v>0</v>
      </c>
      <c r="L168" s="175"/>
      <c r="M168" s="97"/>
      <c r="N168" s="571">
        <v>0</v>
      </c>
      <c r="O168" s="781"/>
    </row>
    <row r="169" spans="1:15" ht="13.5" thickBot="1" x14ac:dyDescent="0.25">
      <c r="A169" s="797"/>
      <c r="B169" s="816"/>
      <c r="C169" s="29" t="s">
        <v>8</v>
      </c>
      <c r="D169" s="587">
        <f t="shared" si="314"/>
        <v>0</v>
      </c>
      <c r="E169" s="588">
        <f t="shared" si="314"/>
        <v>0</v>
      </c>
      <c r="F169" s="588">
        <f t="shared" si="314"/>
        <v>0</v>
      </c>
      <c r="G169" s="589">
        <f t="shared" si="314"/>
        <v>0</v>
      </c>
      <c r="H169" s="114">
        <f>+'A) Reajuste Tarifas y Ocupación'!R58</f>
        <v>0</v>
      </c>
      <c r="I169" s="106">
        <f>+'A) Reajuste Tarifas y Ocupación'!S58</f>
        <v>0</v>
      </c>
      <c r="J169" s="106">
        <f>+'A) Reajuste Tarifas y Ocupación'!T58</f>
        <v>0</v>
      </c>
      <c r="K169" s="115">
        <f>+'A) Reajuste Tarifas y Ocupación'!U58</f>
        <v>0</v>
      </c>
      <c r="L169" s="175"/>
      <c r="M169" s="97"/>
      <c r="N169" s="572">
        <v>0</v>
      </c>
      <c r="O169" s="781"/>
    </row>
    <row r="170" spans="1:15" x14ac:dyDescent="0.2">
      <c r="A170" s="797"/>
      <c r="B170" s="817"/>
      <c r="C170" s="328" t="s">
        <v>10</v>
      </c>
      <c r="D170" s="329">
        <f t="shared" ref="D170:G170" si="315">D169*D168</f>
        <v>0</v>
      </c>
      <c r="E170" s="329">
        <f t="shared" si="315"/>
        <v>0</v>
      </c>
      <c r="F170" s="329">
        <f t="shared" si="315"/>
        <v>0</v>
      </c>
      <c r="G170" s="330">
        <f t="shared" si="315"/>
        <v>0</v>
      </c>
      <c r="H170" s="331">
        <f t="shared" ref="H170" si="316">H169*H168*10</f>
        <v>0</v>
      </c>
      <c r="I170" s="332">
        <f t="shared" ref="I170" si="317">I169*I168*10</f>
        <v>0</v>
      </c>
      <c r="J170" s="332">
        <f t="shared" ref="J170" si="318">J169*J168*10</f>
        <v>0</v>
      </c>
      <c r="K170" s="333">
        <f t="shared" ref="K170" si="319">K169*K168*10</f>
        <v>0</v>
      </c>
      <c r="L170" s="334">
        <f>SUM(D170:G170)</f>
        <v>0</v>
      </c>
      <c r="M170" s="335">
        <f>SUM(H170:K170)</f>
        <v>0</v>
      </c>
      <c r="N170" s="336">
        <f t="shared" ref="N170" si="320">N169*N168</f>
        <v>0</v>
      </c>
      <c r="O170" s="337">
        <f>L170+M170+N170</f>
        <v>0</v>
      </c>
    </row>
    <row r="171" spans="1:15" ht="15.75" thickBot="1" x14ac:dyDescent="0.25">
      <c r="A171" s="798"/>
      <c r="B171" s="810" t="s">
        <v>11</v>
      </c>
      <c r="C171" s="811"/>
      <c r="D171" s="159">
        <f t="shared" ref="D171:O171" si="321">SUM(D158,D161,D164,D167,D170)</f>
        <v>0</v>
      </c>
      <c r="E171" s="160">
        <f t="shared" si="321"/>
        <v>0</v>
      </c>
      <c r="F171" s="160">
        <f t="shared" si="321"/>
        <v>0</v>
      </c>
      <c r="G171" s="174">
        <f t="shared" si="321"/>
        <v>0</v>
      </c>
      <c r="H171" s="167">
        <f t="shared" si="321"/>
        <v>0</v>
      </c>
      <c r="I171" s="160">
        <f t="shared" si="321"/>
        <v>0</v>
      </c>
      <c r="J171" s="160">
        <f t="shared" si="321"/>
        <v>0</v>
      </c>
      <c r="K171" s="168">
        <f t="shared" si="321"/>
        <v>0</v>
      </c>
      <c r="L171" s="178">
        <f t="shared" si="321"/>
        <v>0</v>
      </c>
      <c r="M171" s="160">
        <f t="shared" si="321"/>
        <v>0</v>
      </c>
      <c r="N171" s="160">
        <f t="shared" si="321"/>
        <v>0</v>
      </c>
      <c r="O171" s="161">
        <f t="shared" si="321"/>
        <v>0</v>
      </c>
    </row>
    <row r="172" spans="1:15" x14ac:dyDescent="0.2">
      <c r="A172" s="796" t="str">
        <f>+'A) Reajuste Tarifas y Ocupación'!A59</f>
        <v>(Nombre de S.C. n° 4)</v>
      </c>
      <c r="B172" s="815" t="str">
        <f>+'A) Reajuste Tarifas y Ocupación'!B59</f>
        <v>(Nombre de prestación 1)</v>
      </c>
      <c r="C172" s="118" t="s">
        <v>133</v>
      </c>
      <c r="D172" s="584">
        <f t="shared" ref="D172:G173" si="322">+H172</f>
        <v>0</v>
      </c>
      <c r="E172" s="585">
        <f t="shared" si="322"/>
        <v>0</v>
      </c>
      <c r="F172" s="585">
        <f t="shared" si="322"/>
        <v>0</v>
      </c>
      <c r="G172" s="586">
        <f t="shared" si="322"/>
        <v>0</v>
      </c>
      <c r="H172" s="112">
        <f>+'A) Reajuste Tarifas y Ocupación'!K59</f>
        <v>0</v>
      </c>
      <c r="I172" s="85">
        <f>+'A) Reajuste Tarifas y Ocupación'!L59</f>
        <v>0</v>
      </c>
      <c r="J172" s="85">
        <f>+'A) Reajuste Tarifas y Ocupación'!M59</f>
        <v>0</v>
      </c>
      <c r="K172" s="113">
        <f>+'A) Reajuste Tarifas y Ocupación'!N59</f>
        <v>0</v>
      </c>
      <c r="L172" s="177"/>
      <c r="M172" s="98"/>
      <c r="N172" s="571">
        <v>0</v>
      </c>
      <c r="O172" s="780"/>
    </row>
    <row r="173" spans="1:15" ht="13.5" thickBot="1" x14ac:dyDescent="0.25">
      <c r="A173" s="797"/>
      <c r="B173" s="816"/>
      <c r="C173" s="29" t="s">
        <v>8</v>
      </c>
      <c r="D173" s="587">
        <f t="shared" si="322"/>
        <v>0</v>
      </c>
      <c r="E173" s="588">
        <f t="shared" si="322"/>
        <v>0</v>
      </c>
      <c r="F173" s="588">
        <f t="shared" si="322"/>
        <v>0</v>
      </c>
      <c r="G173" s="589">
        <f t="shared" si="322"/>
        <v>0</v>
      </c>
      <c r="H173" s="110">
        <f>+'A) Reajuste Tarifas y Ocupación'!R59</f>
        <v>0</v>
      </c>
      <c r="I173" s="105">
        <f>+'A) Reajuste Tarifas y Ocupación'!S59</f>
        <v>0</v>
      </c>
      <c r="J173" s="105">
        <f>+'A) Reajuste Tarifas y Ocupación'!T59</f>
        <v>0</v>
      </c>
      <c r="K173" s="111">
        <f>+'A) Reajuste Tarifas y Ocupación'!U59</f>
        <v>0</v>
      </c>
      <c r="L173" s="176"/>
      <c r="M173" s="99"/>
      <c r="N173" s="572">
        <v>0</v>
      </c>
      <c r="O173" s="782"/>
    </row>
    <row r="174" spans="1:15" ht="13.5" thickBot="1" x14ac:dyDescent="0.25">
      <c r="A174" s="797"/>
      <c r="B174" s="817"/>
      <c r="C174" s="328" t="s">
        <v>10</v>
      </c>
      <c r="D174" s="329">
        <f t="shared" ref="D174:G174" si="323">D173*D172</f>
        <v>0</v>
      </c>
      <c r="E174" s="329">
        <f t="shared" si="323"/>
        <v>0</v>
      </c>
      <c r="F174" s="329">
        <f t="shared" si="323"/>
        <v>0</v>
      </c>
      <c r="G174" s="330">
        <f t="shared" si="323"/>
        <v>0</v>
      </c>
      <c r="H174" s="331">
        <f t="shared" ref="H174" si="324">H173*H172*10</f>
        <v>0</v>
      </c>
      <c r="I174" s="332">
        <f t="shared" ref="I174" si="325">I173*I172*10</f>
        <v>0</v>
      </c>
      <c r="J174" s="332">
        <f t="shared" ref="J174" si="326">J173*J172*10</f>
        <v>0</v>
      </c>
      <c r="K174" s="333">
        <f t="shared" ref="K174" si="327">K173*K172*10</f>
        <v>0</v>
      </c>
      <c r="L174" s="334">
        <f>SUM(D174:G174)</f>
        <v>0</v>
      </c>
      <c r="M174" s="335">
        <f>SUM(H174:K174)</f>
        <v>0</v>
      </c>
      <c r="N174" s="336">
        <f t="shared" ref="N174" si="328">N173*N172</f>
        <v>0</v>
      </c>
      <c r="O174" s="337">
        <f>L174+M174+N174</f>
        <v>0</v>
      </c>
    </row>
    <row r="175" spans="1:15" x14ac:dyDescent="0.2">
      <c r="A175" s="797"/>
      <c r="B175" s="815" t="str">
        <f>+'A) Reajuste Tarifas y Ocupación'!B60</f>
        <v>(Nombre de prestación 2)</v>
      </c>
      <c r="C175" s="118" t="s">
        <v>133</v>
      </c>
      <c r="D175" s="584">
        <f t="shared" ref="D175:G176" si="329">+H175</f>
        <v>0</v>
      </c>
      <c r="E175" s="585">
        <f t="shared" si="329"/>
        <v>0</v>
      </c>
      <c r="F175" s="585">
        <f t="shared" si="329"/>
        <v>0</v>
      </c>
      <c r="G175" s="586">
        <f t="shared" si="329"/>
        <v>0</v>
      </c>
      <c r="H175" s="112">
        <f>+'A) Reajuste Tarifas y Ocupación'!K60</f>
        <v>0</v>
      </c>
      <c r="I175" s="85">
        <f>+'A) Reajuste Tarifas y Ocupación'!L60</f>
        <v>0</v>
      </c>
      <c r="J175" s="85">
        <f>+'A) Reajuste Tarifas y Ocupación'!M60</f>
        <v>0</v>
      </c>
      <c r="K175" s="113">
        <f>+'A) Reajuste Tarifas y Ocupación'!N60</f>
        <v>0</v>
      </c>
      <c r="L175" s="177"/>
      <c r="M175" s="98"/>
      <c r="N175" s="571">
        <v>0</v>
      </c>
      <c r="O175" s="780"/>
    </row>
    <row r="176" spans="1:15" ht="13.5" thickBot="1" x14ac:dyDescent="0.25">
      <c r="A176" s="797"/>
      <c r="B176" s="816"/>
      <c r="C176" s="29" t="s">
        <v>8</v>
      </c>
      <c r="D176" s="587">
        <f t="shared" si="329"/>
        <v>0</v>
      </c>
      <c r="E176" s="588">
        <f t="shared" si="329"/>
        <v>0</v>
      </c>
      <c r="F176" s="588">
        <f t="shared" si="329"/>
        <v>0</v>
      </c>
      <c r="G176" s="589">
        <f t="shared" si="329"/>
        <v>0</v>
      </c>
      <c r="H176" s="114">
        <f>+'A) Reajuste Tarifas y Ocupación'!R60</f>
        <v>0</v>
      </c>
      <c r="I176" s="106">
        <f>+'A) Reajuste Tarifas y Ocupación'!S60</f>
        <v>0</v>
      </c>
      <c r="J176" s="106">
        <f>+'A) Reajuste Tarifas y Ocupación'!T60</f>
        <v>0</v>
      </c>
      <c r="K176" s="115">
        <f>+'A) Reajuste Tarifas y Ocupación'!U60</f>
        <v>0</v>
      </c>
      <c r="L176" s="175"/>
      <c r="M176" s="97"/>
      <c r="N176" s="572">
        <v>0</v>
      </c>
      <c r="O176" s="781"/>
    </row>
    <row r="177" spans="1:15" ht="13.5" thickBot="1" x14ac:dyDescent="0.25">
      <c r="A177" s="797"/>
      <c r="B177" s="817"/>
      <c r="C177" s="328" t="s">
        <v>10</v>
      </c>
      <c r="D177" s="329">
        <f t="shared" ref="D177:G177" si="330">D176*D175</f>
        <v>0</v>
      </c>
      <c r="E177" s="329">
        <f t="shared" si="330"/>
        <v>0</v>
      </c>
      <c r="F177" s="329">
        <f t="shared" si="330"/>
        <v>0</v>
      </c>
      <c r="G177" s="330">
        <f t="shared" si="330"/>
        <v>0</v>
      </c>
      <c r="H177" s="331">
        <f t="shared" ref="H177" si="331">H176*H175*10</f>
        <v>0</v>
      </c>
      <c r="I177" s="332">
        <f t="shared" ref="I177" si="332">I176*I175*10</f>
        <v>0</v>
      </c>
      <c r="J177" s="332">
        <f t="shared" ref="J177" si="333">J176*J175*10</f>
        <v>0</v>
      </c>
      <c r="K177" s="333">
        <f t="shared" ref="K177" si="334">K176*K175*10</f>
        <v>0</v>
      </c>
      <c r="L177" s="334">
        <f>SUM(D177:G177)</f>
        <v>0</v>
      </c>
      <c r="M177" s="335">
        <f>SUM(H177:K177)</f>
        <v>0</v>
      </c>
      <c r="N177" s="336">
        <f t="shared" ref="N177" si="335">N176*N175</f>
        <v>0</v>
      </c>
      <c r="O177" s="337">
        <f>L177+M177+N177</f>
        <v>0</v>
      </c>
    </row>
    <row r="178" spans="1:15" x14ac:dyDescent="0.2">
      <c r="A178" s="797"/>
      <c r="B178" s="815" t="str">
        <f>+'A) Reajuste Tarifas y Ocupación'!B61</f>
        <v>(Nombre de prestación 3)</v>
      </c>
      <c r="C178" s="118" t="s">
        <v>133</v>
      </c>
      <c r="D178" s="584">
        <f t="shared" ref="D178:G179" si="336">+H178</f>
        <v>0</v>
      </c>
      <c r="E178" s="585">
        <f t="shared" si="336"/>
        <v>0</v>
      </c>
      <c r="F178" s="585">
        <f t="shared" si="336"/>
        <v>0</v>
      </c>
      <c r="G178" s="586">
        <f t="shared" si="336"/>
        <v>0</v>
      </c>
      <c r="H178" s="116">
        <f>+'A) Reajuste Tarifas y Ocupación'!K61</f>
        <v>0</v>
      </c>
      <c r="I178" s="101">
        <f>+'A) Reajuste Tarifas y Ocupación'!L61</f>
        <v>0</v>
      </c>
      <c r="J178" s="101">
        <f>+'A) Reajuste Tarifas y Ocupación'!M61</f>
        <v>0</v>
      </c>
      <c r="K178" s="117">
        <f>+'A) Reajuste Tarifas y Ocupación'!N61</f>
        <v>0</v>
      </c>
      <c r="L178" s="175"/>
      <c r="M178" s="97"/>
      <c r="N178" s="571">
        <v>0</v>
      </c>
      <c r="O178" s="781"/>
    </row>
    <row r="179" spans="1:15" ht="13.5" thickBot="1" x14ac:dyDescent="0.25">
      <c r="A179" s="797"/>
      <c r="B179" s="816"/>
      <c r="C179" s="29" t="s">
        <v>8</v>
      </c>
      <c r="D179" s="587">
        <f t="shared" si="336"/>
        <v>0</v>
      </c>
      <c r="E179" s="588">
        <f t="shared" si="336"/>
        <v>0</v>
      </c>
      <c r="F179" s="588">
        <f t="shared" si="336"/>
        <v>0</v>
      </c>
      <c r="G179" s="589">
        <f t="shared" si="336"/>
        <v>0</v>
      </c>
      <c r="H179" s="114">
        <f>+'A) Reajuste Tarifas y Ocupación'!R61</f>
        <v>0</v>
      </c>
      <c r="I179" s="106">
        <f>+'A) Reajuste Tarifas y Ocupación'!S61</f>
        <v>0</v>
      </c>
      <c r="J179" s="106">
        <f>+'A) Reajuste Tarifas y Ocupación'!T61</f>
        <v>0</v>
      </c>
      <c r="K179" s="115">
        <f>+'A) Reajuste Tarifas y Ocupación'!U61</f>
        <v>0</v>
      </c>
      <c r="L179" s="175"/>
      <c r="M179" s="97"/>
      <c r="N179" s="572">
        <v>0</v>
      </c>
      <c r="O179" s="781"/>
    </row>
    <row r="180" spans="1:15" ht="13.5" thickBot="1" x14ac:dyDescent="0.25">
      <c r="A180" s="797"/>
      <c r="B180" s="817"/>
      <c r="C180" s="328" t="s">
        <v>10</v>
      </c>
      <c r="D180" s="329">
        <f t="shared" ref="D180:G180" si="337">D179*D178</f>
        <v>0</v>
      </c>
      <c r="E180" s="329">
        <f t="shared" si="337"/>
        <v>0</v>
      </c>
      <c r="F180" s="329">
        <f t="shared" si="337"/>
        <v>0</v>
      </c>
      <c r="G180" s="330">
        <f t="shared" si="337"/>
        <v>0</v>
      </c>
      <c r="H180" s="331">
        <f t="shared" ref="H180" si="338">H179*H178*10</f>
        <v>0</v>
      </c>
      <c r="I180" s="332">
        <f t="shared" ref="I180" si="339">I179*I178*10</f>
        <v>0</v>
      </c>
      <c r="J180" s="332">
        <f t="shared" ref="J180" si="340">J179*J178*10</f>
        <v>0</v>
      </c>
      <c r="K180" s="333">
        <f t="shared" ref="K180" si="341">K179*K178*10</f>
        <v>0</v>
      </c>
      <c r="L180" s="334">
        <f>SUM(D180:G180)</f>
        <v>0</v>
      </c>
      <c r="M180" s="335">
        <f>SUM(H180:K180)</f>
        <v>0</v>
      </c>
      <c r="N180" s="336">
        <f t="shared" ref="N180" si="342">N179*N178</f>
        <v>0</v>
      </c>
      <c r="O180" s="337">
        <f>L180+M180+N180</f>
        <v>0</v>
      </c>
    </row>
    <row r="181" spans="1:15" x14ac:dyDescent="0.2">
      <c r="A181" s="797"/>
      <c r="B181" s="815" t="str">
        <f>+'A) Reajuste Tarifas y Ocupación'!B62</f>
        <v>(Nombre de prestación 4)</v>
      </c>
      <c r="C181" s="118" t="s">
        <v>133</v>
      </c>
      <c r="D181" s="584">
        <f t="shared" ref="D181:G182" si="343">+H181</f>
        <v>0</v>
      </c>
      <c r="E181" s="585">
        <f t="shared" si="343"/>
        <v>0</v>
      </c>
      <c r="F181" s="585">
        <f t="shared" si="343"/>
        <v>0</v>
      </c>
      <c r="G181" s="586">
        <f t="shared" si="343"/>
        <v>0</v>
      </c>
      <c r="H181" s="116">
        <f>+'A) Reajuste Tarifas y Ocupación'!K62</f>
        <v>0</v>
      </c>
      <c r="I181" s="101">
        <f>+'A) Reajuste Tarifas y Ocupación'!L62</f>
        <v>0</v>
      </c>
      <c r="J181" s="101">
        <f>+'A) Reajuste Tarifas y Ocupación'!M62</f>
        <v>0</v>
      </c>
      <c r="K181" s="117">
        <f>+'A) Reajuste Tarifas y Ocupación'!N62</f>
        <v>0</v>
      </c>
      <c r="L181" s="175"/>
      <c r="M181" s="97"/>
      <c r="N181" s="571">
        <v>0</v>
      </c>
      <c r="O181" s="781"/>
    </row>
    <row r="182" spans="1:15" ht="13.5" thickBot="1" x14ac:dyDescent="0.25">
      <c r="A182" s="797"/>
      <c r="B182" s="816"/>
      <c r="C182" s="29" t="s">
        <v>8</v>
      </c>
      <c r="D182" s="587">
        <f t="shared" si="343"/>
        <v>0</v>
      </c>
      <c r="E182" s="588">
        <f t="shared" si="343"/>
        <v>0</v>
      </c>
      <c r="F182" s="588">
        <f t="shared" si="343"/>
        <v>0</v>
      </c>
      <c r="G182" s="589">
        <f t="shared" si="343"/>
        <v>0</v>
      </c>
      <c r="H182" s="114">
        <f>+'A) Reajuste Tarifas y Ocupación'!R62</f>
        <v>0</v>
      </c>
      <c r="I182" s="106">
        <f>+'A) Reajuste Tarifas y Ocupación'!S62</f>
        <v>0</v>
      </c>
      <c r="J182" s="106">
        <f>+'A) Reajuste Tarifas y Ocupación'!T62</f>
        <v>0</v>
      </c>
      <c r="K182" s="115">
        <f>+'A) Reajuste Tarifas y Ocupación'!U62</f>
        <v>0</v>
      </c>
      <c r="L182" s="175"/>
      <c r="M182" s="97"/>
      <c r="N182" s="572">
        <v>0</v>
      </c>
      <c r="O182" s="781"/>
    </row>
    <row r="183" spans="1:15" ht="13.5" thickBot="1" x14ac:dyDescent="0.25">
      <c r="A183" s="797"/>
      <c r="B183" s="817"/>
      <c r="C183" s="328" t="s">
        <v>10</v>
      </c>
      <c r="D183" s="329">
        <f t="shared" ref="D183:G183" si="344">D182*D181</f>
        <v>0</v>
      </c>
      <c r="E183" s="329">
        <f t="shared" si="344"/>
        <v>0</v>
      </c>
      <c r="F183" s="329">
        <f t="shared" si="344"/>
        <v>0</v>
      </c>
      <c r="G183" s="330">
        <f t="shared" si="344"/>
        <v>0</v>
      </c>
      <c r="H183" s="331">
        <f t="shared" ref="H183" si="345">H182*H181*10</f>
        <v>0</v>
      </c>
      <c r="I183" s="332">
        <f t="shared" ref="I183" si="346">I182*I181*10</f>
        <v>0</v>
      </c>
      <c r="J183" s="332">
        <f t="shared" ref="J183" si="347">J182*J181*10</f>
        <v>0</v>
      </c>
      <c r="K183" s="333">
        <f t="shared" ref="K183" si="348">K182*K181*10</f>
        <v>0</v>
      </c>
      <c r="L183" s="334">
        <f>SUM(D183:G183)</f>
        <v>0</v>
      </c>
      <c r="M183" s="335">
        <f>SUM(H183:K183)</f>
        <v>0</v>
      </c>
      <c r="N183" s="336">
        <f t="shared" ref="N183" si="349">N182*N181</f>
        <v>0</v>
      </c>
      <c r="O183" s="337">
        <f>L183+M183+N183</f>
        <v>0</v>
      </c>
    </row>
    <row r="184" spans="1:15" x14ac:dyDescent="0.2">
      <c r="A184" s="797"/>
      <c r="B184" s="815" t="str">
        <f>+'A) Reajuste Tarifas y Ocupación'!B63</f>
        <v>(Nombre de prestación 5)</v>
      </c>
      <c r="C184" s="118" t="s">
        <v>133</v>
      </c>
      <c r="D184" s="584">
        <f t="shared" ref="D184:G185" si="350">+H184</f>
        <v>0</v>
      </c>
      <c r="E184" s="585">
        <f t="shared" si="350"/>
        <v>0</v>
      </c>
      <c r="F184" s="585">
        <f t="shared" si="350"/>
        <v>0</v>
      </c>
      <c r="G184" s="586">
        <f t="shared" si="350"/>
        <v>0</v>
      </c>
      <c r="H184" s="116">
        <f>+'A) Reajuste Tarifas y Ocupación'!K63</f>
        <v>0</v>
      </c>
      <c r="I184" s="101">
        <f>+'A) Reajuste Tarifas y Ocupación'!L63</f>
        <v>0</v>
      </c>
      <c r="J184" s="101">
        <f>+'A) Reajuste Tarifas y Ocupación'!M63</f>
        <v>0</v>
      </c>
      <c r="K184" s="117">
        <f>+'A) Reajuste Tarifas y Ocupación'!N63</f>
        <v>0</v>
      </c>
      <c r="L184" s="175"/>
      <c r="M184" s="97"/>
      <c r="N184" s="571">
        <v>0</v>
      </c>
      <c r="O184" s="781"/>
    </row>
    <row r="185" spans="1:15" ht="13.5" thickBot="1" x14ac:dyDescent="0.25">
      <c r="A185" s="797"/>
      <c r="B185" s="816"/>
      <c r="C185" s="29" t="s">
        <v>8</v>
      </c>
      <c r="D185" s="587">
        <f t="shared" si="350"/>
        <v>0</v>
      </c>
      <c r="E185" s="588">
        <f t="shared" si="350"/>
        <v>0</v>
      </c>
      <c r="F185" s="588">
        <f t="shared" si="350"/>
        <v>0</v>
      </c>
      <c r="G185" s="589">
        <f t="shared" si="350"/>
        <v>0</v>
      </c>
      <c r="H185" s="114">
        <f>+'A) Reajuste Tarifas y Ocupación'!R63</f>
        <v>0</v>
      </c>
      <c r="I185" s="106">
        <f>+'A) Reajuste Tarifas y Ocupación'!S63</f>
        <v>0</v>
      </c>
      <c r="J185" s="106">
        <f>+'A) Reajuste Tarifas y Ocupación'!T63</f>
        <v>0</v>
      </c>
      <c r="K185" s="115">
        <f>+'A) Reajuste Tarifas y Ocupación'!U63</f>
        <v>0</v>
      </c>
      <c r="L185" s="175"/>
      <c r="M185" s="97"/>
      <c r="N185" s="572">
        <v>0</v>
      </c>
      <c r="O185" s="781"/>
    </row>
    <row r="186" spans="1:15" x14ac:dyDescent="0.2">
      <c r="A186" s="797"/>
      <c r="B186" s="817"/>
      <c r="C186" s="328" t="s">
        <v>10</v>
      </c>
      <c r="D186" s="329">
        <f t="shared" ref="D186:G186" si="351">D185*D184</f>
        <v>0</v>
      </c>
      <c r="E186" s="329">
        <f t="shared" si="351"/>
        <v>0</v>
      </c>
      <c r="F186" s="329">
        <f t="shared" si="351"/>
        <v>0</v>
      </c>
      <c r="G186" s="330">
        <f t="shared" si="351"/>
        <v>0</v>
      </c>
      <c r="H186" s="331">
        <f t="shared" ref="H186" si="352">H185*H184*10</f>
        <v>0</v>
      </c>
      <c r="I186" s="332">
        <f t="shared" ref="I186" si="353">I185*I184*10</f>
        <v>0</v>
      </c>
      <c r="J186" s="332">
        <f t="shared" ref="J186" si="354">J185*J184*10</f>
        <v>0</v>
      </c>
      <c r="K186" s="333">
        <f t="shared" ref="K186" si="355">K185*K184*10</f>
        <v>0</v>
      </c>
      <c r="L186" s="334">
        <f>SUM(D186:G186)</f>
        <v>0</v>
      </c>
      <c r="M186" s="335">
        <f>SUM(H186:K186)</f>
        <v>0</v>
      </c>
      <c r="N186" s="336">
        <f t="shared" ref="N186" si="356">N185*N184</f>
        <v>0</v>
      </c>
      <c r="O186" s="337">
        <f>L186+M186+N186</f>
        <v>0</v>
      </c>
    </row>
    <row r="187" spans="1:15" ht="15" x14ac:dyDescent="0.2">
      <c r="A187" s="798"/>
      <c r="B187" s="810" t="s">
        <v>9</v>
      </c>
      <c r="C187" s="811" t="s">
        <v>11</v>
      </c>
      <c r="D187" s="159">
        <f t="shared" ref="D187:O187" si="357">SUM(D174,D177,D180,D183,D186)</f>
        <v>0</v>
      </c>
      <c r="E187" s="160">
        <f t="shared" si="357"/>
        <v>0</v>
      </c>
      <c r="F187" s="160">
        <f t="shared" si="357"/>
        <v>0</v>
      </c>
      <c r="G187" s="174">
        <f t="shared" si="357"/>
        <v>0</v>
      </c>
      <c r="H187" s="167">
        <f t="shared" si="357"/>
        <v>0</v>
      </c>
      <c r="I187" s="160">
        <f t="shared" si="357"/>
        <v>0</v>
      </c>
      <c r="J187" s="160">
        <f t="shared" si="357"/>
        <v>0</v>
      </c>
      <c r="K187" s="168">
        <f t="shared" si="357"/>
        <v>0</v>
      </c>
      <c r="L187" s="178">
        <f t="shared" si="357"/>
        <v>0</v>
      </c>
      <c r="M187" s="160">
        <f t="shared" si="357"/>
        <v>0</v>
      </c>
      <c r="N187" s="160">
        <f t="shared" si="357"/>
        <v>0</v>
      </c>
      <c r="O187" s="161">
        <f t="shared" si="357"/>
        <v>0</v>
      </c>
    </row>
  </sheetData>
  <sheetProtection algorithmName="SHA-512" hashValue="HlaCvlB/95jxBAolzK8j0Ydg1DFZTCevElo6FEM2aSVgV10/bGfDqQSQbS/dNdXDKcSOHJVkCaspCQlO2KqgwQ==" saltValue="DjT+2XaZ/S0VhDv9sIRd0w==" spinCount="100000" sheet="1" objects="1" scenarios="1"/>
  <mergeCells count="123">
    <mergeCell ref="B187:C187"/>
    <mergeCell ref="B184:B186"/>
    <mergeCell ref="B59:C59"/>
    <mergeCell ref="B75:C75"/>
    <mergeCell ref="B91:C91"/>
    <mergeCell ref="B107:C107"/>
    <mergeCell ref="B123:C123"/>
    <mergeCell ref="B139:C139"/>
    <mergeCell ref="B155:C155"/>
    <mergeCell ref="B171:C171"/>
    <mergeCell ref="B156:B158"/>
    <mergeCell ref="B159:B161"/>
    <mergeCell ref="B162:B164"/>
    <mergeCell ref="B165:B167"/>
    <mergeCell ref="B168:B170"/>
    <mergeCell ref="B172:B174"/>
    <mergeCell ref="B175:B177"/>
    <mergeCell ref="B178:B180"/>
    <mergeCell ref="B181:B183"/>
    <mergeCell ref="B127:B129"/>
    <mergeCell ref="B130:B132"/>
    <mergeCell ref="B133:B135"/>
    <mergeCell ref="B140:B142"/>
    <mergeCell ref="B143:B145"/>
    <mergeCell ref="B149:B151"/>
    <mergeCell ref="B152:B154"/>
    <mergeCell ref="B98:B100"/>
    <mergeCell ref="B101:B103"/>
    <mergeCell ref="B104:B106"/>
    <mergeCell ref="B108:B110"/>
    <mergeCell ref="B111:B113"/>
    <mergeCell ref="B114:B116"/>
    <mergeCell ref="B117:B119"/>
    <mergeCell ref="B120:B122"/>
    <mergeCell ref="B124:B126"/>
    <mergeCell ref="A108:A123"/>
    <mergeCell ref="A124:A139"/>
    <mergeCell ref="A140:A155"/>
    <mergeCell ref="A156:A171"/>
    <mergeCell ref="A172:A187"/>
    <mergeCell ref="B44:B46"/>
    <mergeCell ref="B47:B49"/>
    <mergeCell ref="B50:B52"/>
    <mergeCell ref="B53:B55"/>
    <mergeCell ref="B56:B58"/>
    <mergeCell ref="B60:B62"/>
    <mergeCell ref="B63:B65"/>
    <mergeCell ref="B66:B68"/>
    <mergeCell ref="B69:B71"/>
    <mergeCell ref="B72:B74"/>
    <mergeCell ref="B76:B78"/>
    <mergeCell ref="B79:B81"/>
    <mergeCell ref="B82:B84"/>
    <mergeCell ref="B85:B87"/>
    <mergeCell ref="B88:B90"/>
    <mergeCell ref="B92:B94"/>
    <mergeCell ref="B95:B97"/>
    <mergeCell ref="B136:B138"/>
    <mergeCell ref="B146:B148"/>
    <mergeCell ref="O124:O125"/>
    <mergeCell ref="O127:O128"/>
    <mergeCell ref="A26:A27"/>
    <mergeCell ref="B26:B27"/>
    <mergeCell ref="L26:L27"/>
    <mergeCell ref="M26:M27"/>
    <mergeCell ref="O26:O27"/>
    <mergeCell ref="O40:O41"/>
    <mergeCell ref="O37:O38"/>
    <mergeCell ref="O28:O29"/>
    <mergeCell ref="O31:O32"/>
    <mergeCell ref="O34:O35"/>
    <mergeCell ref="H26:K26"/>
    <mergeCell ref="O53:O54"/>
    <mergeCell ref="O44:O45"/>
    <mergeCell ref="O47:O48"/>
    <mergeCell ref="O104:O105"/>
    <mergeCell ref="B43:C43"/>
    <mergeCell ref="A28:A43"/>
    <mergeCell ref="B28:B30"/>
    <mergeCell ref="B31:B33"/>
    <mergeCell ref="B34:B36"/>
    <mergeCell ref="B37:B39"/>
    <mergeCell ref="B40:B42"/>
    <mergeCell ref="C4:D4"/>
    <mergeCell ref="E4:F4"/>
    <mergeCell ref="C26:C27"/>
    <mergeCell ref="D26:G26"/>
    <mergeCell ref="O56:O57"/>
    <mergeCell ref="O82:O83"/>
    <mergeCell ref="O85:O86"/>
    <mergeCell ref="O101:O102"/>
    <mergeCell ref="O92:O93"/>
    <mergeCell ref="O95:O96"/>
    <mergeCell ref="O88:O89"/>
    <mergeCell ref="O76:O77"/>
    <mergeCell ref="O79:O80"/>
    <mergeCell ref="O98:O99"/>
    <mergeCell ref="O50:O51"/>
    <mergeCell ref="A6:D6"/>
    <mergeCell ref="A24:D24"/>
    <mergeCell ref="N26:N27"/>
    <mergeCell ref="A44:A59"/>
    <mergeCell ref="A60:A75"/>
    <mergeCell ref="A76:A91"/>
    <mergeCell ref="A92:A107"/>
    <mergeCell ref="O130:O131"/>
    <mergeCell ref="O133:O134"/>
    <mergeCell ref="O136:O137"/>
    <mergeCell ref="O140:O141"/>
    <mergeCell ref="O143:O144"/>
    <mergeCell ref="O146:O147"/>
    <mergeCell ref="O149:O150"/>
    <mergeCell ref="O152:O153"/>
    <mergeCell ref="O156:O157"/>
    <mergeCell ref="O159:O160"/>
    <mergeCell ref="O162:O163"/>
    <mergeCell ref="O165:O166"/>
    <mergeCell ref="O168:O169"/>
    <mergeCell ref="O172:O173"/>
    <mergeCell ref="O175:O176"/>
    <mergeCell ref="O178:O179"/>
    <mergeCell ref="O181:O182"/>
    <mergeCell ref="O184:O185"/>
  </mergeCells>
  <conditionalFormatting sqref="D21:L23 C20:L20 E24:L24 B9:I19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G59"/>
  <sheetViews>
    <sheetView showGridLines="0" zoomScale="80" zoomScaleNormal="80" workbookViewId="0">
      <selection activeCell="G40" sqref="G40"/>
    </sheetView>
  </sheetViews>
  <sheetFormatPr baseColWidth="10" defaultColWidth="11.42578125" defaultRowHeight="12.75" x14ac:dyDescent="0.2"/>
  <cols>
    <col min="1" max="1" width="37" style="5" bestFit="1" customWidth="1"/>
    <col min="2" max="2" width="33" style="5" bestFit="1" customWidth="1"/>
    <col min="3" max="3" width="14.140625" style="27" customWidth="1"/>
    <col min="4" max="4" width="14.140625" style="27" bestFit="1" customWidth="1"/>
    <col min="5" max="14" width="14.140625" style="27" customWidth="1"/>
    <col min="15" max="15" width="13.28515625" style="5" customWidth="1"/>
    <col min="16" max="16" width="14.140625" style="5" bestFit="1" customWidth="1"/>
    <col min="17" max="17" width="12.28515625" style="5" customWidth="1"/>
    <col min="18" max="16384" width="11.42578125" style="5"/>
  </cols>
  <sheetData>
    <row r="1" spans="1:241" s="7" customFormat="1" x14ac:dyDescent="0.2">
      <c r="B1" s="6"/>
      <c r="C1" s="8"/>
      <c r="D1" s="8"/>
      <c r="E1" s="8"/>
      <c r="F1" s="63" t="s">
        <v>180</v>
      </c>
      <c r="G1" s="8"/>
      <c r="H1" s="8"/>
      <c r="I1" s="8"/>
      <c r="J1" s="8"/>
      <c r="K1" s="8"/>
      <c r="L1" s="8"/>
      <c r="M1" s="8"/>
      <c r="N1" s="8"/>
      <c r="IF1" s="5"/>
      <c r="IG1" s="5"/>
    </row>
    <row r="2" spans="1:241" s="7" customFormat="1" x14ac:dyDescent="0.2">
      <c r="B2" s="9"/>
      <c r="C2" s="8"/>
      <c r="D2" s="8"/>
      <c r="E2" s="8"/>
      <c r="F2" s="63" t="s">
        <v>139</v>
      </c>
      <c r="G2" s="8"/>
      <c r="H2" s="8"/>
      <c r="I2" s="8"/>
      <c r="J2" s="8"/>
      <c r="K2" s="8"/>
      <c r="L2" s="8"/>
      <c r="M2" s="8"/>
      <c r="N2" s="8"/>
      <c r="IF2" s="5"/>
      <c r="IG2" s="5"/>
    </row>
    <row r="3" spans="1:241" s="7" customFormat="1" x14ac:dyDescent="0.2">
      <c r="B3" s="5"/>
      <c r="IF3" s="5"/>
      <c r="IG3" s="5"/>
    </row>
    <row r="4" spans="1:241" s="7" customFormat="1" ht="17.25" customHeight="1" x14ac:dyDescent="0.2">
      <c r="B4" s="27"/>
      <c r="C4" s="363"/>
      <c r="E4" s="363" t="s">
        <v>0</v>
      </c>
      <c r="F4" s="818" t="str">
        <f>+'A) Reajuste Tarifas y Ocupación'!E5</f>
        <v>(DEPTO./DELEG.)</v>
      </c>
      <c r="G4" s="819"/>
      <c r="H4" s="363"/>
      <c r="I4" s="363"/>
      <c r="J4" s="363"/>
      <c r="K4" s="363"/>
      <c r="L4" s="363"/>
      <c r="M4" s="363"/>
      <c r="N4" s="363"/>
      <c r="HW4" s="5"/>
      <c r="HX4" s="5"/>
      <c r="HY4" s="5"/>
      <c r="HZ4" s="5"/>
      <c r="IA4" s="5"/>
      <c r="IB4" s="5"/>
    </row>
    <row r="5" spans="1:241" s="7" customFormat="1" x14ac:dyDescent="0.2">
      <c r="B5" s="27"/>
      <c r="C5" s="363"/>
      <c r="E5" s="363"/>
      <c r="F5" s="364"/>
      <c r="G5" s="364"/>
      <c r="H5" s="363"/>
      <c r="I5" s="363"/>
      <c r="J5" s="363"/>
      <c r="K5" s="363"/>
      <c r="L5" s="363"/>
      <c r="M5" s="363"/>
      <c r="N5" s="363"/>
      <c r="HW5" s="5"/>
      <c r="HX5" s="5"/>
      <c r="HY5" s="5"/>
      <c r="HZ5" s="5"/>
      <c r="IA5" s="5"/>
      <c r="IB5" s="5"/>
    </row>
    <row r="6" spans="1:241" s="7" customFormat="1" ht="15.75" x14ac:dyDescent="0.2">
      <c r="A6" s="669" t="s">
        <v>171</v>
      </c>
      <c r="B6" s="669"/>
      <c r="C6" s="669"/>
      <c r="D6" s="669"/>
      <c r="E6" s="363"/>
      <c r="F6" s="364"/>
      <c r="G6" s="364"/>
      <c r="H6" s="363"/>
      <c r="I6" s="363"/>
      <c r="J6" s="363"/>
      <c r="K6" s="363"/>
      <c r="L6" s="363"/>
      <c r="M6" s="363"/>
      <c r="N6" s="363"/>
      <c r="HW6" s="5"/>
      <c r="HX6" s="5"/>
      <c r="HY6" s="5"/>
      <c r="HZ6" s="5"/>
      <c r="IA6" s="5"/>
      <c r="IB6" s="5"/>
    </row>
    <row r="7" spans="1:241" s="7" customFormat="1" ht="13.5" thickBo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HT7" s="5"/>
      <c r="HU7" s="5"/>
      <c r="HV7" s="5"/>
      <c r="HW7" s="5"/>
      <c r="HX7" s="5"/>
      <c r="HY7" s="5"/>
      <c r="HZ7" s="5"/>
      <c r="IA7" s="5"/>
      <c r="IB7" s="5"/>
    </row>
    <row r="8" spans="1:241" ht="16.5" customHeight="1" x14ac:dyDescent="0.2">
      <c r="A8" s="830" t="s">
        <v>148</v>
      </c>
      <c r="B8" s="832" t="s">
        <v>6</v>
      </c>
      <c r="C8" s="824" t="s">
        <v>168</v>
      </c>
      <c r="D8" s="630"/>
      <c r="E8" s="630"/>
      <c r="F8" s="825"/>
      <c r="G8" s="820" t="s">
        <v>112</v>
      </c>
      <c r="H8" s="624"/>
      <c r="I8" s="624"/>
      <c r="J8" s="821"/>
      <c r="K8" s="822" t="s">
        <v>169</v>
      </c>
      <c r="L8" s="822"/>
      <c r="M8" s="822"/>
      <c r="N8" s="823"/>
      <c r="O8" s="822" t="s">
        <v>170</v>
      </c>
      <c r="P8" s="822"/>
      <c r="Q8" s="822"/>
      <c r="R8" s="823"/>
    </row>
    <row r="9" spans="1:241" ht="63.75" x14ac:dyDescent="0.2">
      <c r="A9" s="831" t="e">
        <f>NA()</f>
        <v>#N/A</v>
      </c>
      <c r="B9" s="833" t="e">
        <f>NA()</f>
        <v>#N/A</v>
      </c>
      <c r="C9" s="155" t="s">
        <v>106</v>
      </c>
      <c r="D9" s="152" t="s">
        <v>179</v>
      </c>
      <c r="E9" s="152" t="s">
        <v>108</v>
      </c>
      <c r="F9" s="156" t="s">
        <v>109</v>
      </c>
      <c r="G9" s="157" t="s">
        <v>106</v>
      </c>
      <c r="H9" s="103" t="s">
        <v>179</v>
      </c>
      <c r="I9" s="103" t="s">
        <v>108</v>
      </c>
      <c r="J9" s="158" t="s">
        <v>109</v>
      </c>
      <c r="K9" s="102" t="s">
        <v>106</v>
      </c>
      <c r="L9" s="103" t="s">
        <v>179</v>
      </c>
      <c r="M9" s="103" t="s">
        <v>108</v>
      </c>
      <c r="N9" s="107" t="s">
        <v>109</v>
      </c>
      <c r="O9" s="290" t="s">
        <v>106</v>
      </c>
      <c r="P9" s="291" t="s">
        <v>179</v>
      </c>
      <c r="Q9" s="291" t="s">
        <v>108</v>
      </c>
      <c r="R9" s="292" t="s">
        <v>109</v>
      </c>
    </row>
    <row r="10" spans="1:241" s="11" customFormat="1" x14ac:dyDescent="0.2">
      <c r="A10" s="829" t="str">
        <f>+'A) Reajuste Tarifas y Ocupación'!A12</f>
        <v>Jardín Infantil Pequeños Colonos</v>
      </c>
      <c r="B10" s="154" t="str">
        <f>+'A) Reajuste Tarifas y Ocupación'!B12</f>
        <v>Media jornada</v>
      </c>
      <c r="C10" s="218">
        <f>+'A) Reajuste Tarifas y Ocupación'!K12</f>
        <v>61800</v>
      </c>
      <c r="D10" s="203">
        <f>+'A) Reajuste Tarifas y Ocupación'!L12</f>
        <v>74200</v>
      </c>
      <c r="E10" s="203">
        <f>+'A) Reajuste Tarifas y Ocupación'!M12</f>
        <v>118600</v>
      </c>
      <c r="F10" s="204">
        <f>+'A) Reajuste Tarifas y Ocupación'!N12</f>
        <v>144000</v>
      </c>
      <c r="G10" s="209">
        <f>+'A) Reajuste Tarifas y Ocupación'!C12</f>
        <v>56100</v>
      </c>
      <c r="H10" s="210">
        <f>+'A) Reajuste Tarifas y Ocupación'!D12</f>
        <v>67400</v>
      </c>
      <c r="I10" s="210">
        <f>+'A) Reajuste Tarifas y Ocupación'!E12</f>
        <v>107800</v>
      </c>
      <c r="J10" s="211">
        <f>+'A) Reajuste Tarifas y Ocupación'!F12</f>
        <v>130900</v>
      </c>
      <c r="K10" s="575">
        <f>C10-G10</f>
        <v>5700</v>
      </c>
      <c r="L10" s="576">
        <f>D10-H10</f>
        <v>6800</v>
      </c>
      <c r="M10" s="576">
        <f>E10-I10</f>
        <v>10800</v>
      </c>
      <c r="N10" s="577">
        <f>F10-J10</f>
        <v>13100</v>
      </c>
      <c r="O10" s="304">
        <f>+'A) Reajuste Tarifas y Ocupación'!G12</f>
        <v>0.1</v>
      </c>
      <c r="P10" s="305">
        <f>+'A) Reajuste Tarifas y Ocupación'!H12</f>
        <v>0.10089020771513353</v>
      </c>
      <c r="Q10" s="305">
        <f>+'A) Reajuste Tarifas y Ocupación'!I12</f>
        <v>0.1</v>
      </c>
      <c r="R10" s="307">
        <f>+'A) Reajuste Tarifas y Ocupación'!J12</f>
        <v>0.1</v>
      </c>
    </row>
    <row r="11" spans="1:241" s="11" customFormat="1" x14ac:dyDescent="0.2">
      <c r="A11" s="827"/>
      <c r="B11" s="154" t="str">
        <f>+'A) Reajuste Tarifas y Ocupación'!B13</f>
        <v>Jornada completa</v>
      </c>
      <c r="C11" s="218">
        <f>+'A) Reajuste Tarifas y Ocupación'!K13</f>
        <v>81200</v>
      </c>
      <c r="D11" s="203">
        <f>+'A) Reajuste Tarifas y Ocupación'!L13</f>
        <v>97500</v>
      </c>
      <c r="E11" s="203">
        <f>+'A) Reajuste Tarifas y Ocupación'!M13</f>
        <v>146200</v>
      </c>
      <c r="F11" s="204">
        <f>+'A) Reajuste Tarifas y Ocupación'!N13</f>
        <v>175500</v>
      </c>
      <c r="G11" s="209">
        <f>+'A) Reajuste Tarifas y Ocupación'!C13</f>
        <v>73800</v>
      </c>
      <c r="H11" s="210">
        <f>+'A) Reajuste Tarifas y Ocupación'!D13</f>
        <v>88600</v>
      </c>
      <c r="I11" s="210">
        <f>+'A) Reajuste Tarifas y Ocupación'!E13</f>
        <v>132900</v>
      </c>
      <c r="J11" s="211">
        <f>+'A) Reajuste Tarifas y Ocupación'!F13</f>
        <v>159500</v>
      </c>
      <c r="K11" s="575">
        <f t="shared" ref="K11:K59" si="0">C11-G11</f>
        <v>7400</v>
      </c>
      <c r="L11" s="576">
        <f t="shared" ref="L11:L59" si="1">D11-H11</f>
        <v>8900</v>
      </c>
      <c r="M11" s="576">
        <f t="shared" ref="M11:M59" si="2">E11-I11</f>
        <v>13300</v>
      </c>
      <c r="N11" s="577">
        <f t="shared" ref="N11:N59" si="3">F11-J11</f>
        <v>16000</v>
      </c>
      <c r="O11" s="304">
        <f>+'A) Reajuste Tarifas y Ocupación'!G13</f>
        <v>0.1</v>
      </c>
      <c r="P11" s="305">
        <f>+'A) Reajuste Tarifas y Ocupación'!H13</f>
        <v>0.10045146726862303</v>
      </c>
      <c r="Q11" s="305">
        <f>+'A) Reajuste Tarifas y Ocupación'!I13</f>
        <v>0.1</v>
      </c>
      <c r="R11" s="307">
        <f>+'A) Reajuste Tarifas y Ocupación'!J13</f>
        <v>0.1</v>
      </c>
    </row>
    <row r="12" spans="1:241" s="11" customFormat="1" x14ac:dyDescent="0.2">
      <c r="A12" s="827"/>
      <c r="B12" s="154">
        <f>+'A) Reajuste Tarifas y Ocupación'!B14</f>
        <v>0</v>
      </c>
      <c r="C12" s="218">
        <f>+'A) Reajuste Tarifas y Ocupación'!K14</f>
        <v>0</v>
      </c>
      <c r="D12" s="203">
        <f>+'A) Reajuste Tarifas y Ocupación'!L14</f>
        <v>0</v>
      </c>
      <c r="E12" s="203">
        <f>+'A) Reajuste Tarifas y Ocupación'!M14</f>
        <v>0</v>
      </c>
      <c r="F12" s="204">
        <f>+'A) Reajuste Tarifas y Ocupación'!N14</f>
        <v>0</v>
      </c>
      <c r="G12" s="209">
        <f>+'A) Reajuste Tarifas y Ocupación'!C14</f>
        <v>0</v>
      </c>
      <c r="H12" s="210">
        <f>+'A) Reajuste Tarifas y Ocupación'!D14</f>
        <v>0</v>
      </c>
      <c r="I12" s="210">
        <f>+'A) Reajuste Tarifas y Ocupación'!E14</f>
        <v>0</v>
      </c>
      <c r="J12" s="211">
        <f>+'A) Reajuste Tarifas y Ocupación'!F14</f>
        <v>0</v>
      </c>
      <c r="K12" s="575">
        <f t="shared" si="0"/>
        <v>0</v>
      </c>
      <c r="L12" s="576">
        <f t="shared" si="1"/>
        <v>0</v>
      </c>
      <c r="M12" s="576">
        <f t="shared" si="2"/>
        <v>0</v>
      </c>
      <c r="N12" s="577">
        <f t="shared" si="3"/>
        <v>0</v>
      </c>
      <c r="O12" s="304">
        <f>+'A) Reajuste Tarifas y Ocupación'!G14</f>
        <v>0</v>
      </c>
      <c r="P12" s="305">
        <f>+'A) Reajuste Tarifas y Ocupación'!H14</f>
        <v>0</v>
      </c>
      <c r="Q12" s="305">
        <f>+'A) Reajuste Tarifas y Ocupación'!I14</f>
        <v>0</v>
      </c>
      <c r="R12" s="307">
        <f>+'A) Reajuste Tarifas y Ocupación'!J14</f>
        <v>0</v>
      </c>
    </row>
    <row r="13" spans="1:241" s="11" customFormat="1" x14ac:dyDescent="0.2">
      <c r="A13" s="827"/>
      <c r="B13" s="154">
        <f>+'A) Reajuste Tarifas y Ocupación'!B15</f>
        <v>0</v>
      </c>
      <c r="C13" s="218">
        <f>+'A) Reajuste Tarifas y Ocupación'!K15</f>
        <v>0</v>
      </c>
      <c r="D13" s="203">
        <f>+'A) Reajuste Tarifas y Ocupación'!L15</f>
        <v>0</v>
      </c>
      <c r="E13" s="203">
        <f>+'A) Reajuste Tarifas y Ocupación'!M15</f>
        <v>0</v>
      </c>
      <c r="F13" s="204">
        <f>+'A) Reajuste Tarifas y Ocupación'!N15</f>
        <v>0</v>
      </c>
      <c r="G13" s="209">
        <f>+'A) Reajuste Tarifas y Ocupación'!C15</f>
        <v>0</v>
      </c>
      <c r="H13" s="210">
        <f>+'A) Reajuste Tarifas y Ocupación'!D15</f>
        <v>0</v>
      </c>
      <c r="I13" s="210">
        <f>+'A) Reajuste Tarifas y Ocupación'!E15</f>
        <v>0</v>
      </c>
      <c r="J13" s="211">
        <f>+'A) Reajuste Tarifas y Ocupación'!F15</f>
        <v>0</v>
      </c>
      <c r="K13" s="575">
        <f t="shared" si="0"/>
        <v>0</v>
      </c>
      <c r="L13" s="576">
        <f t="shared" si="1"/>
        <v>0</v>
      </c>
      <c r="M13" s="576">
        <f t="shared" si="2"/>
        <v>0</v>
      </c>
      <c r="N13" s="577">
        <f t="shared" si="3"/>
        <v>0</v>
      </c>
      <c r="O13" s="304">
        <f>+'A) Reajuste Tarifas y Ocupación'!G15</f>
        <v>0</v>
      </c>
      <c r="P13" s="305">
        <f>+'A) Reajuste Tarifas y Ocupación'!H15</f>
        <v>0</v>
      </c>
      <c r="Q13" s="305">
        <f>+'A) Reajuste Tarifas y Ocupación'!I15</f>
        <v>0</v>
      </c>
      <c r="R13" s="307">
        <f>+'A) Reajuste Tarifas y Ocupación'!J15</f>
        <v>0</v>
      </c>
    </row>
    <row r="14" spans="1:241" s="11" customFormat="1" ht="13.5" thickBot="1" x14ac:dyDescent="0.25">
      <c r="A14" s="828"/>
      <c r="B14" s="187">
        <f>+'A) Reajuste Tarifas y Ocupación'!B16</f>
        <v>0</v>
      </c>
      <c r="C14" s="219">
        <f>+'A) Reajuste Tarifas y Ocupación'!K16</f>
        <v>0</v>
      </c>
      <c r="D14" s="205">
        <f>+'A) Reajuste Tarifas y Ocupación'!L16</f>
        <v>0</v>
      </c>
      <c r="E14" s="205">
        <f>+'A) Reajuste Tarifas y Ocupación'!M16</f>
        <v>0</v>
      </c>
      <c r="F14" s="206">
        <f>+'A) Reajuste Tarifas y Ocupación'!N16</f>
        <v>0</v>
      </c>
      <c r="G14" s="212">
        <f>+'A) Reajuste Tarifas y Ocupación'!C16</f>
        <v>0</v>
      </c>
      <c r="H14" s="213">
        <f>+'A) Reajuste Tarifas y Ocupación'!D16</f>
        <v>0</v>
      </c>
      <c r="I14" s="213">
        <f>+'A) Reajuste Tarifas y Ocupación'!E16</f>
        <v>0</v>
      </c>
      <c r="J14" s="214">
        <f>+'A) Reajuste Tarifas y Ocupación'!F16</f>
        <v>0</v>
      </c>
      <c r="K14" s="578">
        <f t="shared" si="0"/>
        <v>0</v>
      </c>
      <c r="L14" s="579">
        <f t="shared" si="1"/>
        <v>0</v>
      </c>
      <c r="M14" s="579">
        <f t="shared" si="2"/>
        <v>0</v>
      </c>
      <c r="N14" s="580">
        <f t="shared" si="3"/>
        <v>0</v>
      </c>
      <c r="O14" s="311">
        <f>+'A) Reajuste Tarifas y Ocupación'!G16</f>
        <v>0</v>
      </c>
      <c r="P14" s="312">
        <f>+'A) Reajuste Tarifas y Ocupación'!H16</f>
        <v>0</v>
      </c>
      <c r="Q14" s="312">
        <f>+'A) Reajuste Tarifas y Ocupación'!I16</f>
        <v>0</v>
      </c>
      <c r="R14" s="313">
        <f>+'A) Reajuste Tarifas y Ocupación'!J16</f>
        <v>0</v>
      </c>
    </row>
    <row r="15" spans="1:241" s="11" customFormat="1" x14ac:dyDescent="0.2">
      <c r="A15" s="826" t="str">
        <f>+'A) Reajuste Tarifas y Ocupación'!A17</f>
        <v>(Nombre de J.I. n° 2)</v>
      </c>
      <c r="B15" s="188" t="str">
        <f>+'A) Reajuste Tarifas y Ocupación'!B17</f>
        <v>(Nombre de prestación 1)</v>
      </c>
      <c r="C15" s="220">
        <f>+'A) Reajuste Tarifas y Ocupación'!K17</f>
        <v>0</v>
      </c>
      <c r="D15" s="207">
        <f>+'A) Reajuste Tarifas y Ocupación'!L17</f>
        <v>0</v>
      </c>
      <c r="E15" s="207">
        <f>+'A) Reajuste Tarifas y Ocupación'!M17</f>
        <v>0</v>
      </c>
      <c r="F15" s="208">
        <f>+'A) Reajuste Tarifas y Ocupación'!N17</f>
        <v>0</v>
      </c>
      <c r="G15" s="215">
        <f>+'A) Reajuste Tarifas y Ocupación'!C17</f>
        <v>0</v>
      </c>
      <c r="H15" s="216">
        <f>+'A) Reajuste Tarifas y Ocupación'!D17</f>
        <v>0</v>
      </c>
      <c r="I15" s="216">
        <f>+'A) Reajuste Tarifas y Ocupación'!E17</f>
        <v>0</v>
      </c>
      <c r="J15" s="217">
        <f>+'A) Reajuste Tarifas y Ocupación'!F17</f>
        <v>0</v>
      </c>
      <c r="K15" s="581">
        <f t="shared" si="0"/>
        <v>0</v>
      </c>
      <c r="L15" s="582">
        <f t="shared" si="1"/>
        <v>0</v>
      </c>
      <c r="M15" s="582">
        <f t="shared" si="2"/>
        <v>0</v>
      </c>
      <c r="N15" s="583">
        <f t="shared" si="3"/>
        <v>0</v>
      </c>
      <c r="O15" s="317">
        <f>+'A) Reajuste Tarifas y Ocupación'!G17</f>
        <v>0</v>
      </c>
      <c r="P15" s="318">
        <f>+'A) Reajuste Tarifas y Ocupación'!H17</f>
        <v>0</v>
      </c>
      <c r="Q15" s="318">
        <f>+'A) Reajuste Tarifas y Ocupación'!I17</f>
        <v>0</v>
      </c>
      <c r="R15" s="319">
        <f>+'A) Reajuste Tarifas y Ocupación'!J17</f>
        <v>0</v>
      </c>
    </row>
    <row r="16" spans="1:241" s="11" customFormat="1" x14ac:dyDescent="0.2">
      <c r="A16" s="827"/>
      <c r="B16" s="154" t="str">
        <f>+'A) Reajuste Tarifas y Ocupación'!B18</f>
        <v>(Nombre de prestación 2)</v>
      </c>
      <c r="C16" s="218">
        <f>+'A) Reajuste Tarifas y Ocupación'!K18</f>
        <v>0</v>
      </c>
      <c r="D16" s="203">
        <f>+'A) Reajuste Tarifas y Ocupación'!L18</f>
        <v>0</v>
      </c>
      <c r="E16" s="203">
        <f>+'A) Reajuste Tarifas y Ocupación'!M18</f>
        <v>0</v>
      </c>
      <c r="F16" s="204">
        <f>+'A) Reajuste Tarifas y Ocupación'!N18</f>
        <v>0</v>
      </c>
      <c r="G16" s="209">
        <f>+'A) Reajuste Tarifas y Ocupación'!C18</f>
        <v>0</v>
      </c>
      <c r="H16" s="210">
        <f>+'A) Reajuste Tarifas y Ocupación'!D18</f>
        <v>0</v>
      </c>
      <c r="I16" s="210">
        <f>+'A) Reajuste Tarifas y Ocupación'!E18</f>
        <v>0</v>
      </c>
      <c r="J16" s="211">
        <f>+'A) Reajuste Tarifas y Ocupación'!F18</f>
        <v>0</v>
      </c>
      <c r="K16" s="575">
        <f t="shared" si="0"/>
        <v>0</v>
      </c>
      <c r="L16" s="576">
        <f t="shared" si="1"/>
        <v>0</v>
      </c>
      <c r="M16" s="576">
        <f t="shared" si="2"/>
        <v>0</v>
      </c>
      <c r="N16" s="577">
        <f t="shared" si="3"/>
        <v>0</v>
      </c>
      <c r="O16" s="304">
        <f>+'A) Reajuste Tarifas y Ocupación'!G18</f>
        <v>0</v>
      </c>
      <c r="P16" s="306">
        <f>+'A) Reajuste Tarifas y Ocupación'!H18</f>
        <v>0</v>
      </c>
      <c r="Q16" s="306">
        <f>+'A) Reajuste Tarifas y Ocupación'!I18</f>
        <v>0</v>
      </c>
      <c r="R16" s="307">
        <f>+'A) Reajuste Tarifas y Ocupación'!J18</f>
        <v>0</v>
      </c>
    </row>
    <row r="17" spans="1:18" s="11" customFormat="1" x14ac:dyDescent="0.2">
      <c r="A17" s="827"/>
      <c r="B17" s="154" t="str">
        <f>+'A) Reajuste Tarifas y Ocupación'!B19</f>
        <v>(Nombre de prestación 3)</v>
      </c>
      <c r="C17" s="218">
        <f>+'A) Reajuste Tarifas y Ocupación'!K19</f>
        <v>0</v>
      </c>
      <c r="D17" s="203">
        <f>+'A) Reajuste Tarifas y Ocupación'!L19</f>
        <v>0</v>
      </c>
      <c r="E17" s="203">
        <f>+'A) Reajuste Tarifas y Ocupación'!M19</f>
        <v>0</v>
      </c>
      <c r="F17" s="204">
        <f>+'A) Reajuste Tarifas y Ocupación'!N19</f>
        <v>0</v>
      </c>
      <c r="G17" s="209">
        <f>+'A) Reajuste Tarifas y Ocupación'!C19</f>
        <v>0</v>
      </c>
      <c r="H17" s="210">
        <f>+'A) Reajuste Tarifas y Ocupación'!D19</f>
        <v>0</v>
      </c>
      <c r="I17" s="210">
        <f>+'A) Reajuste Tarifas y Ocupación'!E19</f>
        <v>0</v>
      </c>
      <c r="J17" s="211">
        <f>+'A) Reajuste Tarifas y Ocupación'!F19</f>
        <v>0</v>
      </c>
      <c r="K17" s="575">
        <f t="shared" si="0"/>
        <v>0</v>
      </c>
      <c r="L17" s="576">
        <f t="shared" si="1"/>
        <v>0</v>
      </c>
      <c r="M17" s="576">
        <f t="shared" si="2"/>
        <v>0</v>
      </c>
      <c r="N17" s="577">
        <f t="shared" si="3"/>
        <v>0</v>
      </c>
      <c r="O17" s="304">
        <f>+'A) Reajuste Tarifas y Ocupación'!G19</f>
        <v>0</v>
      </c>
      <c r="P17" s="306">
        <f>+'A) Reajuste Tarifas y Ocupación'!H19</f>
        <v>0</v>
      </c>
      <c r="Q17" s="306">
        <f>+'A) Reajuste Tarifas y Ocupación'!I19</f>
        <v>0</v>
      </c>
      <c r="R17" s="307">
        <f>+'A) Reajuste Tarifas y Ocupación'!J19</f>
        <v>0</v>
      </c>
    </row>
    <row r="18" spans="1:18" s="11" customFormat="1" x14ac:dyDescent="0.2">
      <c r="A18" s="827"/>
      <c r="B18" s="154" t="str">
        <f>+'A) Reajuste Tarifas y Ocupación'!B20</f>
        <v>(Nombre de prestación 4)</v>
      </c>
      <c r="C18" s="218">
        <f>+'A) Reajuste Tarifas y Ocupación'!K20</f>
        <v>0</v>
      </c>
      <c r="D18" s="203">
        <f>+'A) Reajuste Tarifas y Ocupación'!L20</f>
        <v>0</v>
      </c>
      <c r="E18" s="203">
        <f>+'A) Reajuste Tarifas y Ocupación'!M20</f>
        <v>0</v>
      </c>
      <c r="F18" s="204">
        <f>+'A) Reajuste Tarifas y Ocupación'!N20</f>
        <v>0</v>
      </c>
      <c r="G18" s="209">
        <f>+'A) Reajuste Tarifas y Ocupación'!C20</f>
        <v>0</v>
      </c>
      <c r="H18" s="210">
        <f>+'A) Reajuste Tarifas y Ocupación'!D20</f>
        <v>0</v>
      </c>
      <c r="I18" s="210">
        <f>+'A) Reajuste Tarifas y Ocupación'!E20</f>
        <v>0</v>
      </c>
      <c r="J18" s="211">
        <f>+'A) Reajuste Tarifas y Ocupación'!F20</f>
        <v>0</v>
      </c>
      <c r="K18" s="575">
        <f t="shared" si="0"/>
        <v>0</v>
      </c>
      <c r="L18" s="576">
        <f t="shared" si="1"/>
        <v>0</v>
      </c>
      <c r="M18" s="576">
        <f t="shared" si="2"/>
        <v>0</v>
      </c>
      <c r="N18" s="577">
        <f t="shared" si="3"/>
        <v>0</v>
      </c>
      <c r="O18" s="304">
        <f>+'A) Reajuste Tarifas y Ocupación'!G20</f>
        <v>0</v>
      </c>
      <c r="P18" s="306">
        <f>+'A) Reajuste Tarifas y Ocupación'!H20</f>
        <v>0</v>
      </c>
      <c r="Q18" s="306">
        <f>+'A) Reajuste Tarifas y Ocupación'!I20</f>
        <v>0</v>
      </c>
      <c r="R18" s="307">
        <f>+'A) Reajuste Tarifas y Ocupación'!J20</f>
        <v>0</v>
      </c>
    </row>
    <row r="19" spans="1:18" s="11" customFormat="1" ht="13.5" thickBot="1" x14ac:dyDescent="0.25">
      <c r="A19" s="828"/>
      <c r="B19" s="187" t="str">
        <f>+'A) Reajuste Tarifas y Ocupación'!B21</f>
        <v>(Nombre de prestación 5)</v>
      </c>
      <c r="C19" s="219">
        <f>+'A) Reajuste Tarifas y Ocupación'!K21</f>
        <v>0</v>
      </c>
      <c r="D19" s="205">
        <f>+'A) Reajuste Tarifas y Ocupación'!L21</f>
        <v>0</v>
      </c>
      <c r="E19" s="205">
        <f>+'A) Reajuste Tarifas y Ocupación'!M21</f>
        <v>0</v>
      </c>
      <c r="F19" s="206">
        <f>+'A) Reajuste Tarifas y Ocupación'!N21</f>
        <v>0</v>
      </c>
      <c r="G19" s="212">
        <f>+'A) Reajuste Tarifas y Ocupación'!C21</f>
        <v>0</v>
      </c>
      <c r="H19" s="213">
        <f>+'A) Reajuste Tarifas y Ocupación'!D21</f>
        <v>0</v>
      </c>
      <c r="I19" s="213">
        <f>+'A) Reajuste Tarifas y Ocupación'!E21</f>
        <v>0</v>
      </c>
      <c r="J19" s="214">
        <f>+'A) Reajuste Tarifas y Ocupación'!F21</f>
        <v>0</v>
      </c>
      <c r="K19" s="578">
        <f t="shared" si="0"/>
        <v>0</v>
      </c>
      <c r="L19" s="579">
        <f t="shared" si="1"/>
        <v>0</v>
      </c>
      <c r="M19" s="579">
        <f t="shared" si="2"/>
        <v>0</v>
      </c>
      <c r="N19" s="580">
        <f t="shared" si="3"/>
        <v>0</v>
      </c>
      <c r="O19" s="308">
        <f>+'A) Reajuste Tarifas y Ocupación'!G21</f>
        <v>0</v>
      </c>
      <c r="P19" s="309">
        <f>+'A) Reajuste Tarifas y Ocupación'!H21</f>
        <v>0</v>
      </c>
      <c r="Q19" s="309">
        <f>+'A) Reajuste Tarifas y Ocupación'!I21</f>
        <v>0</v>
      </c>
      <c r="R19" s="310">
        <f>+'A) Reajuste Tarifas y Ocupación'!J21</f>
        <v>0</v>
      </c>
    </row>
    <row r="20" spans="1:18" s="11" customFormat="1" x14ac:dyDescent="0.2">
      <c r="A20" s="826" t="str">
        <f>+'A) Reajuste Tarifas y Ocupación'!A22</f>
        <v>(Nombre de J.I. n° 3)</v>
      </c>
      <c r="B20" s="188" t="str">
        <f>+'A) Reajuste Tarifas y Ocupación'!B22</f>
        <v>(Nombre de prestación 1)</v>
      </c>
      <c r="C20" s="220">
        <f>+'A) Reajuste Tarifas y Ocupación'!K22</f>
        <v>0</v>
      </c>
      <c r="D20" s="207">
        <f>+'A) Reajuste Tarifas y Ocupación'!L22</f>
        <v>0</v>
      </c>
      <c r="E20" s="207">
        <f>+'A) Reajuste Tarifas y Ocupación'!M22</f>
        <v>0</v>
      </c>
      <c r="F20" s="208">
        <f>+'A) Reajuste Tarifas y Ocupación'!N22</f>
        <v>0</v>
      </c>
      <c r="G20" s="215">
        <f>+'A) Reajuste Tarifas y Ocupación'!C22</f>
        <v>0</v>
      </c>
      <c r="H20" s="216">
        <f>+'A) Reajuste Tarifas y Ocupación'!D22</f>
        <v>0</v>
      </c>
      <c r="I20" s="216">
        <f>+'A) Reajuste Tarifas y Ocupación'!E22</f>
        <v>0</v>
      </c>
      <c r="J20" s="217">
        <f>+'A) Reajuste Tarifas y Ocupación'!F22</f>
        <v>0</v>
      </c>
      <c r="K20" s="581">
        <f t="shared" si="0"/>
        <v>0</v>
      </c>
      <c r="L20" s="582">
        <f t="shared" si="1"/>
        <v>0</v>
      </c>
      <c r="M20" s="582">
        <f t="shared" si="2"/>
        <v>0</v>
      </c>
      <c r="N20" s="583">
        <f t="shared" si="3"/>
        <v>0</v>
      </c>
      <c r="O20" s="314">
        <f>+'A) Reajuste Tarifas y Ocupación'!G22</f>
        <v>0</v>
      </c>
      <c r="P20" s="315">
        <f>+'A) Reajuste Tarifas y Ocupación'!H22</f>
        <v>0</v>
      </c>
      <c r="Q20" s="315">
        <f>+'A) Reajuste Tarifas y Ocupación'!I22</f>
        <v>0</v>
      </c>
      <c r="R20" s="316">
        <f>+'A) Reajuste Tarifas y Ocupación'!J22</f>
        <v>0</v>
      </c>
    </row>
    <row r="21" spans="1:18" s="11" customFormat="1" x14ac:dyDescent="0.2">
      <c r="A21" s="827"/>
      <c r="B21" s="154" t="str">
        <f>+'A) Reajuste Tarifas y Ocupación'!B23</f>
        <v>(Nombre de prestación 2)</v>
      </c>
      <c r="C21" s="218">
        <f>+'A) Reajuste Tarifas y Ocupación'!K23</f>
        <v>0</v>
      </c>
      <c r="D21" s="203">
        <f>+'A) Reajuste Tarifas y Ocupación'!L23</f>
        <v>0</v>
      </c>
      <c r="E21" s="203">
        <f>+'A) Reajuste Tarifas y Ocupación'!M23</f>
        <v>0</v>
      </c>
      <c r="F21" s="204">
        <f>+'A) Reajuste Tarifas y Ocupación'!N23</f>
        <v>0</v>
      </c>
      <c r="G21" s="209">
        <f>+'A) Reajuste Tarifas y Ocupación'!C23</f>
        <v>0</v>
      </c>
      <c r="H21" s="210">
        <f>+'A) Reajuste Tarifas y Ocupación'!D23</f>
        <v>0</v>
      </c>
      <c r="I21" s="210">
        <f>+'A) Reajuste Tarifas y Ocupación'!E23</f>
        <v>0</v>
      </c>
      <c r="J21" s="211">
        <f>+'A) Reajuste Tarifas y Ocupación'!F23</f>
        <v>0</v>
      </c>
      <c r="K21" s="575">
        <f t="shared" si="0"/>
        <v>0</v>
      </c>
      <c r="L21" s="576">
        <f t="shared" si="1"/>
        <v>0</v>
      </c>
      <c r="M21" s="576">
        <f t="shared" si="2"/>
        <v>0</v>
      </c>
      <c r="N21" s="577">
        <f t="shared" si="3"/>
        <v>0</v>
      </c>
      <c r="O21" s="304">
        <f>+'A) Reajuste Tarifas y Ocupación'!G23</f>
        <v>0</v>
      </c>
      <c r="P21" s="305">
        <f>+'A) Reajuste Tarifas y Ocupación'!H23</f>
        <v>0</v>
      </c>
      <c r="Q21" s="305">
        <f>+'A) Reajuste Tarifas y Ocupación'!I23</f>
        <v>0</v>
      </c>
      <c r="R21" s="307">
        <f>+'A) Reajuste Tarifas y Ocupación'!J23</f>
        <v>0</v>
      </c>
    </row>
    <row r="22" spans="1:18" s="11" customFormat="1" x14ac:dyDescent="0.2">
      <c r="A22" s="827"/>
      <c r="B22" s="154" t="str">
        <f>+'A) Reajuste Tarifas y Ocupación'!B24</f>
        <v>(Nombre de prestación 3)</v>
      </c>
      <c r="C22" s="218">
        <f>+'A) Reajuste Tarifas y Ocupación'!K24</f>
        <v>0</v>
      </c>
      <c r="D22" s="203">
        <f>+'A) Reajuste Tarifas y Ocupación'!L24</f>
        <v>0</v>
      </c>
      <c r="E22" s="203">
        <f>+'A) Reajuste Tarifas y Ocupación'!M24</f>
        <v>0</v>
      </c>
      <c r="F22" s="204">
        <f>+'A) Reajuste Tarifas y Ocupación'!N24</f>
        <v>0</v>
      </c>
      <c r="G22" s="209">
        <f>+'A) Reajuste Tarifas y Ocupación'!C24</f>
        <v>0</v>
      </c>
      <c r="H22" s="210">
        <f>+'A) Reajuste Tarifas y Ocupación'!D24</f>
        <v>0</v>
      </c>
      <c r="I22" s="210">
        <f>+'A) Reajuste Tarifas y Ocupación'!E24</f>
        <v>0</v>
      </c>
      <c r="J22" s="211">
        <f>+'A) Reajuste Tarifas y Ocupación'!F24</f>
        <v>0</v>
      </c>
      <c r="K22" s="575">
        <f t="shared" si="0"/>
        <v>0</v>
      </c>
      <c r="L22" s="576">
        <f t="shared" si="1"/>
        <v>0</v>
      </c>
      <c r="M22" s="576">
        <f t="shared" si="2"/>
        <v>0</v>
      </c>
      <c r="N22" s="577">
        <f t="shared" si="3"/>
        <v>0</v>
      </c>
      <c r="O22" s="304">
        <f>+'A) Reajuste Tarifas y Ocupación'!G24</f>
        <v>0</v>
      </c>
      <c r="P22" s="305">
        <f>+'A) Reajuste Tarifas y Ocupación'!H24</f>
        <v>0</v>
      </c>
      <c r="Q22" s="305">
        <f>+'A) Reajuste Tarifas y Ocupación'!I24</f>
        <v>0</v>
      </c>
      <c r="R22" s="307">
        <f>+'A) Reajuste Tarifas y Ocupación'!J24</f>
        <v>0</v>
      </c>
    </row>
    <row r="23" spans="1:18" s="11" customFormat="1" x14ac:dyDescent="0.2">
      <c r="A23" s="827"/>
      <c r="B23" s="154" t="str">
        <f>+'A) Reajuste Tarifas y Ocupación'!B25</f>
        <v>(Nombre de prestación 4)</v>
      </c>
      <c r="C23" s="218">
        <f>+'A) Reajuste Tarifas y Ocupación'!K25</f>
        <v>0</v>
      </c>
      <c r="D23" s="203">
        <f>+'A) Reajuste Tarifas y Ocupación'!L25</f>
        <v>0</v>
      </c>
      <c r="E23" s="203">
        <f>+'A) Reajuste Tarifas y Ocupación'!M25</f>
        <v>0</v>
      </c>
      <c r="F23" s="204">
        <f>+'A) Reajuste Tarifas y Ocupación'!N25</f>
        <v>0</v>
      </c>
      <c r="G23" s="209">
        <f>+'A) Reajuste Tarifas y Ocupación'!C25</f>
        <v>0</v>
      </c>
      <c r="H23" s="210">
        <f>+'A) Reajuste Tarifas y Ocupación'!D25</f>
        <v>0</v>
      </c>
      <c r="I23" s="210">
        <f>+'A) Reajuste Tarifas y Ocupación'!E25</f>
        <v>0</v>
      </c>
      <c r="J23" s="211">
        <f>+'A) Reajuste Tarifas y Ocupación'!F25</f>
        <v>0</v>
      </c>
      <c r="K23" s="575">
        <f t="shared" si="0"/>
        <v>0</v>
      </c>
      <c r="L23" s="576">
        <f t="shared" si="1"/>
        <v>0</v>
      </c>
      <c r="M23" s="576">
        <f t="shared" si="2"/>
        <v>0</v>
      </c>
      <c r="N23" s="577">
        <f t="shared" si="3"/>
        <v>0</v>
      </c>
      <c r="O23" s="304">
        <f>+'A) Reajuste Tarifas y Ocupación'!G25</f>
        <v>0</v>
      </c>
      <c r="P23" s="305">
        <f>+'A) Reajuste Tarifas y Ocupación'!H25</f>
        <v>0</v>
      </c>
      <c r="Q23" s="305">
        <f>+'A) Reajuste Tarifas y Ocupación'!I25</f>
        <v>0</v>
      </c>
      <c r="R23" s="307">
        <f>+'A) Reajuste Tarifas y Ocupación'!J25</f>
        <v>0</v>
      </c>
    </row>
    <row r="24" spans="1:18" s="11" customFormat="1" ht="13.5" thickBot="1" x14ac:dyDescent="0.25">
      <c r="A24" s="828"/>
      <c r="B24" s="187" t="str">
        <f>+'A) Reajuste Tarifas y Ocupación'!B26</f>
        <v>(Nombre de prestación 5)</v>
      </c>
      <c r="C24" s="219">
        <f>+'A) Reajuste Tarifas y Ocupación'!K26</f>
        <v>0</v>
      </c>
      <c r="D24" s="205">
        <f>+'A) Reajuste Tarifas y Ocupación'!L26</f>
        <v>0</v>
      </c>
      <c r="E24" s="205">
        <f>+'A) Reajuste Tarifas y Ocupación'!M26</f>
        <v>0</v>
      </c>
      <c r="F24" s="206">
        <f>+'A) Reajuste Tarifas y Ocupación'!N26</f>
        <v>0</v>
      </c>
      <c r="G24" s="212">
        <f>+'A) Reajuste Tarifas y Ocupación'!C26</f>
        <v>0</v>
      </c>
      <c r="H24" s="213">
        <f>+'A) Reajuste Tarifas y Ocupación'!D26</f>
        <v>0</v>
      </c>
      <c r="I24" s="213">
        <f>+'A) Reajuste Tarifas y Ocupación'!E26</f>
        <v>0</v>
      </c>
      <c r="J24" s="214">
        <f>+'A) Reajuste Tarifas y Ocupación'!F26</f>
        <v>0</v>
      </c>
      <c r="K24" s="578">
        <f t="shared" si="0"/>
        <v>0</v>
      </c>
      <c r="L24" s="579">
        <f t="shared" si="1"/>
        <v>0</v>
      </c>
      <c r="M24" s="579">
        <f t="shared" si="2"/>
        <v>0</v>
      </c>
      <c r="N24" s="580">
        <f t="shared" si="3"/>
        <v>0</v>
      </c>
      <c r="O24" s="311">
        <f>+'A) Reajuste Tarifas y Ocupación'!G26</f>
        <v>0</v>
      </c>
      <c r="P24" s="312">
        <f>+'A) Reajuste Tarifas y Ocupación'!H26</f>
        <v>0</v>
      </c>
      <c r="Q24" s="312">
        <f>+'A) Reajuste Tarifas y Ocupación'!I26</f>
        <v>0</v>
      </c>
      <c r="R24" s="313">
        <f>+'A) Reajuste Tarifas y Ocupación'!J26</f>
        <v>0</v>
      </c>
    </row>
    <row r="25" spans="1:18" s="11" customFormat="1" x14ac:dyDescent="0.2">
      <c r="A25" s="826" t="str">
        <f>+'A) Reajuste Tarifas y Ocupación'!A27</f>
        <v>(Nombre de J.I. n° 4)</v>
      </c>
      <c r="B25" s="188" t="str">
        <f>+'A) Reajuste Tarifas y Ocupación'!B27</f>
        <v>(Nombre de prestación 1)</v>
      </c>
      <c r="C25" s="220">
        <f>+'A) Reajuste Tarifas y Ocupación'!K27</f>
        <v>0</v>
      </c>
      <c r="D25" s="207">
        <f>+'A) Reajuste Tarifas y Ocupación'!L27</f>
        <v>0</v>
      </c>
      <c r="E25" s="207">
        <f>+'A) Reajuste Tarifas y Ocupación'!M27</f>
        <v>0</v>
      </c>
      <c r="F25" s="208">
        <f>+'A) Reajuste Tarifas y Ocupación'!N27</f>
        <v>0</v>
      </c>
      <c r="G25" s="215">
        <f>+'A) Reajuste Tarifas y Ocupación'!C27</f>
        <v>0</v>
      </c>
      <c r="H25" s="216">
        <f>+'A) Reajuste Tarifas y Ocupación'!D27</f>
        <v>0</v>
      </c>
      <c r="I25" s="216">
        <f>+'A) Reajuste Tarifas y Ocupación'!E27</f>
        <v>0</v>
      </c>
      <c r="J25" s="217">
        <f>+'A) Reajuste Tarifas y Ocupación'!F27</f>
        <v>0</v>
      </c>
      <c r="K25" s="581">
        <f t="shared" si="0"/>
        <v>0</v>
      </c>
      <c r="L25" s="582">
        <f t="shared" si="1"/>
        <v>0</v>
      </c>
      <c r="M25" s="582">
        <f t="shared" si="2"/>
        <v>0</v>
      </c>
      <c r="N25" s="583">
        <f t="shared" si="3"/>
        <v>0</v>
      </c>
      <c r="O25" s="317">
        <f>+'A) Reajuste Tarifas y Ocupación'!G27</f>
        <v>0</v>
      </c>
      <c r="P25" s="318">
        <f>+'A) Reajuste Tarifas y Ocupación'!H27</f>
        <v>0</v>
      </c>
      <c r="Q25" s="318">
        <f>+'A) Reajuste Tarifas y Ocupación'!I27</f>
        <v>0</v>
      </c>
      <c r="R25" s="319">
        <f>+'A) Reajuste Tarifas y Ocupación'!J27</f>
        <v>0</v>
      </c>
    </row>
    <row r="26" spans="1:18" s="11" customFormat="1" x14ac:dyDescent="0.2">
      <c r="A26" s="827"/>
      <c r="B26" s="154" t="str">
        <f>+'A) Reajuste Tarifas y Ocupación'!B28</f>
        <v>(Nombre de prestación 2)</v>
      </c>
      <c r="C26" s="218">
        <f>+'A) Reajuste Tarifas y Ocupación'!K28</f>
        <v>0</v>
      </c>
      <c r="D26" s="203">
        <f>+'A) Reajuste Tarifas y Ocupación'!L28</f>
        <v>0</v>
      </c>
      <c r="E26" s="203">
        <f>+'A) Reajuste Tarifas y Ocupación'!M28</f>
        <v>0</v>
      </c>
      <c r="F26" s="204">
        <f>+'A) Reajuste Tarifas y Ocupación'!N28</f>
        <v>0</v>
      </c>
      <c r="G26" s="209">
        <f>+'A) Reajuste Tarifas y Ocupación'!C28</f>
        <v>0</v>
      </c>
      <c r="H26" s="210">
        <f>+'A) Reajuste Tarifas y Ocupación'!D28</f>
        <v>0</v>
      </c>
      <c r="I26" s="210">
        <f>+'A) Reajuste Tarifas y Ocupación'!E28</f>
        <v>0</v>
      </c>
      <c r="J26" s="211">
        <f>+'A) Reajuste Tarifas y Ocupación'!F28</f>
        <v>0</v>
      </c>
      <c r="K26" s="575">
        <f t="shared" si="0"/>
        <v>0</v>
      </c>
      <c r="L26" s="576">
        <f t="shared" si="1"/>
        <v>0</v>
      </c>
      <c r="M26" s="576">
        <f t="shared" si="2"/>
        <v>0</v>
      </c>
      <c r="N26" s="577">
        <f t="shared" si="3"/>
        <v>0</v>
      </c>
      <c r="O26" s="304">
        <f>+'A) Reajuste Tarifas y Ocupación'!G28</f>
        <v>0</v>
      </c>
      <c r="P26" s="306">
        <f>+'A) Reajuste Tarifas y Ocupación'!H28</f>
        <v>0</v>
      </c>
      <c r="Q26" s="306">
        <f>+'A) Reajuste Tarifas y Ocupación'!I28</f>
        <v>0</v>
      </c>
      <c r="R26" s="307">
        <f>+'A) Reajuste Tarifas y Ocupación'!J28</f>
        <v>0</v>
      </c>
    </row>
    <row r="27" spans="1:18" s="11" customFormat="1" x14ac:dyDescent="0.2">
      <c r="A27" s="827"/>
      <c r="B27" s="154" t="str">
        <f>+'A) Reajuste Tarifas y Ocupación'!B29</f>
        <v>(Nombre de prestación 3)</v>
      </c>
      <c r="C27" s="218">
        <f>+'A) Reajuste Tarifas y Ocupación'!K29</f>
        <v>0</v>
      </c>
      <c r="D27" s="203">
        <f>+'A) Reajuste Tarifas y Ocupación'!L29</f>
        <v>0</v>
      </c>
      <c r="E27" s="203">
        <f>+'A) Reajuste Tarifas y Ocupación'!M29</f>
        <v>0</v>
      </c>
      <c r="F27" s="204">
        <f>+'A) Reajuste Tarifas y Ocupación'!N29</f>
        <v>0</v>
      </c>
      <c r="G27" s="209">
        <f>+'A) Reajuste Tarifas y Ocupación'!C29</f>
        <v>0</v>
      </c>
      <c r="H27" s="210">
        <f>+'A) Reajuste Tarifas y Ocupación'!D29</f>
        <v>0</v>
      </c>
      <c r="I27" s="210">
        <f>+'A) Reajuste Tarifas y Ocupación'!E29</f>
        <v>0</v>
      </c>
      <c r="J27" s="211">
        <f>+'A) Reajuste Tarifas y Ocupación'!F29</f>
        <v>0</v>
      </c>
      <c r="K27" s="575">
        <f t="shared" si="0"/>
        <v>0</v>
      </c>
      <c r="L27" s="576">
        <f t="shared" si="1"/>
        <v>0</v>
      </c>
      <c r="M27" s="576">
        <f t="shared" si="2"/>
        <v>0</v>
      </c>
      <c r="N27" s="577">
        <f t="shared" si="3"/>
        <v>0</v>
      </c>
      <c r="O27" s="304">
        <f>+'A) Reajuste Tarifas y Ocupación'!G29</f>
        <v>0</v>
      </c>
      <c r="P27" s="306">
        <f>+'A) Reajuste Tarifas y Ocupación'!H29</f>
        <v>0</v>
      </c>
      <c r="Q27" s="306">
        <f>+'A) Reajuste Tarifas y Ocupación'!I29</f>
        <v>0</v>
      </c>
      <c r="R27" s="307">
        <f>+'A) Reajuste Tarifas y Ocupación'!J29</f>
        <v>0</v>
      </c>
    </row>
    <row r="28" spans="1:18" s="11" customFormat="1" x14ac:dyDescent="0.2">
      <c r="A28" s="827"/>
      <c r="B28" s="154" t="str">
        <f>+'A) Reajuste Tarifas y Ocupación'!B30</f>
        <v>(Nombre de prestación 4)</v>
      </c>
      <c r="C28" s="218">
        <f>+'A) Reajuste Tarifas y Ocupación'!K30</f>
        <v>0</v>
      </c>
      <c r="D28" s="203">
        <f>+'A) Reajuste Tarifas y Ocupación'!L30</f>
        <v>0</v>
      </c>
      <c r="E28" s="203">
        <f>+'A) Reajuste Tarifas y Ocupación'!M30</f>
        <v>0</v>
      </c>
      <c r="F28" s="204">
        <f>+'A) Reajuste Tarifas y Ocupación'!N30</f>
        <v>0</v>
      </c>
      <c r="G28" s="209">
        <f>+'A) Reajuste Tarifas y Ocupación'!C30</f>
        <v>0</v>
      </c>
      <c r="H28" s="210">
        <f>+'A) Reajuste Tarifas y Ocupación'!D30</f>
        <v>0</v>
      </c>
      <c r="I28" s="210">
        <f>+'A) Reajuste Tarifas y Ocupación'!E30</f>
        <v>0</v>
      </c>
      <c r="J28" s="211">
        <f>+'A) Reajuste Tarifas y Ocupación'!F30</f>
        <v>0</v>
      </c>
      <c r="K28" s="575">
        <f t="shared" si="0"/>
        <v>0</v>
      </c>
      <c r="L28" s="576">
        <f t="shared" si="1"/>
        <v>0</v>
      </c>
      <c r="M28" s="576">
        <f t="shared" si="2"/>
        <v>0</v>
      </c>
      <c r="N28" s="577">
        <f t="shared" si="3"/>
        <v>0</v>
      </c>
      <c r="O28" s="304">
        <f>+'A) Reajuste Tarifas y Ocupación'!G30</f>
        <v>0</v>
      </c>
      <c r="P28" s="306">
        <f>+'A) Reajuste Tarifas y Ocupación'!H30</f>
        <v>0</v>
      </c>
      <c r="Q28" s="306">
        <f>+'A) Reajuste Tarifas y Ocupación'!I30</f>
        <v>0</v>
      </c>
      <c r="R28" s="307">
        <f>+'A) Reajuste Tarifas y Ocupación'!J30</f>
        <v>0</v>
      </c>
    </row>
    <row r="29" spans="1:18" s="11" customFormat="1" ht="13.5" thickBot="1" x14ac:dyDescent="0.25">
      <c r="A29" s="828"/>
      <c r="B29" s="187" t="str">
        <f>+'A) Reajuste Tarifas y Ocupación'!B31</f>
        <v>(Nombre de prestación 5)</v>
      </c>
      <c r="C29" s="219">
        <f>+'A) Reajuste Tarifas y Ocupación'!K31</f>
        <v>0</v>
      </c>
      <c r="D29" s="205">
        <f>+'A) Reajuste Tarifas y Ocupación'!L31</f>
        <v>0</v>
      </c>
      <c r="E29" s="205">
        <f>+'A) Reajuste Tarifas y Ocupación'!M31</f>
        <v>0</v>
      </c>
      <c r="F29" s="206">
        <f>+'A) Reajuste Tarifas y Ocupación'!N31</f>
        <v>0</v>
      </c>
      <c r="G29" s="212">
        <f>+'A) Reajuste Tarifas y Ocupación'!C31</f>
        <v>0</v>
      </c>
      <c r="H29" s="213">
        <f>+'A) Reajuste Tarifas y Ocupación'!D31</f>
        <v>0</v>
      </c>
      <c r="I29" s="213">
        <f>+'A) Reajuste Tarifas y Ocupación'!E31</f>
        <v>0</v>
      </c>
      <c r="J29" s="214">
        <f>+'A) Reajuste Tarifas y Ocupación'!F31</f>
        <v>0</v>
      </c>
      <c r="K29" s="578">
        <f t="shared" si="0"/>
        <v>0</v>
      </c>
      <c r="L29" s="579">
        <f t="shared" si="1"/>
        <v>0</v>
      </c>
      <c r="M29" s="579">
        <f t="shared" si="2"/>
        <v>0</v>
      </c>
      <c r="N29" s="580">
        <f t="shared" si="3"/>
        <v>0</v>
      </c>
      <c r="O29" s="308">
        <f>+'A) Reajuste Tarifas y Ocupación'!G31</f>
        <v>0</v>
      </c>
      <c r="P29" s="309">
        <f>+'A) Reajuste Tarifas y Ocupación'!H31</f>
        <v>0</v>
      </c>
      <c r="Q29" s="309">
        <f>+'A) Reajuste Tarifas y Ocupación'!I31</f>
        <v>0</v>
      </c>
      <c r="R29" s="310">
        <f>+'A) Reajuste Tarifas y Ocupación'!J31</f>
        <v>0</v>
      </c>
    </row>
    <row r="30" spans="1:18" s="11" customFormat="1" x14ac:dyDescent="0.2">
      <c r="A30" s="826" t="str">
        <f>+'A) Reajuste Tarifas y Ocupación'!A32</f>
        <v>(Nombre de J.I. n° 5)</v>
      </c>
      <c r="B30" s="188" t="str">
        <f>+'A) Reajuste Tarifas y Ocupación'!B32</f>
        <v>(Nombre de prestación 1)</v>
      </c>
      <c r="C30" s="220">
        <f>+'A) Reajuste Tarifas y Ocupación'!K32</f>
        <v>0</v>
      </c>
      <c r="D30" s="207">
        <f>+'A) Reajuste Tarifas y Ocupación'!L32</f>
        <v>0</v>
      </c>
      <c r="E30" s="207">
        <f>+'A) Reajuste Tarifas y Ocupación'!M32</f>
        <v>0</v>
      </c>
      <c r="F30" s="208">
        <f>+'A) Reajuste Tarifas y Ocupación'!N32</f>
        <v>0</v>
      </c>
      <c r="G30" s="215">
        <f>+'A) Reajuste Tarifas y Ocupación'!C32</f>
        <v>0</v>
      </c>
      <c r="H30" s="216">
        <f>+'A) Reajuste Tarifas y Ocupación'!D32</f>
        <v>0</v>
      </c>
      <c r="I30" s="216">
        <f>+'A) Reajuste Tarifas y Ocupación'!E32</f>
        <v>0</v>
      </c>
      <c r="J30" s="217">
        <f>+'A) Reajuste Tarifas y Ocupación'!F32</f>
        <v>0</v>
      </c>
      <c r="K30" s="581">
        <f t="shared" si="0"/>
        <v>0</v>
      </c>
      <c r="L30" s="582">
        <f t="shared" si="1"/>
        <v>0</v>
      </c>
      <c r="M30" s="582">
        <f t="shared" si="2"/>
        <v>0</v>
      </c>
      <c r="N30" s="583">
        <f t="shared" si="3"/>
        <v>0</v>
      </c>
      <c r="O30" s="314">
        <f>+'A) Reajuste Tarifas y Ocupación'!G32</f>
        <v>0</v>
      </c>
      <c r="P30" s="315">
        <f>+'A) Reajuste Tarifas y Ocupación'!H32</f>
        <v>0</v>
      </c>
      <c r="Q30" s="315">
        <f>+'A) Reajuste Tarifas y Ocupación'!I32</f>
        <v>0</v>
      </c>
      <c r="R30" s="316">
        <f>+'A) Reajuste Tarifas y Ocupación'!J32</f>
        <v>0</v>
      </c>
    </row>
    <row r="31" spans="1:18" s="11" customFormat="1" x14ac:dyDescent="0.2">
      <c r="A31" s="827"/>
      <c r="B31" s="154" t="str">
        <f>+'A) Reajuste Tarifas y Ocupación'!B33</f>
        <v>(Nombre de prestación 2)</v>
      </c>
      <c r="C31" s="218">
        <f>+'A) Reajuste Tarifas y Ocupación'!K33</f>
        <v>0</v>
      </c>
      <c r="D31" s="203">
        <f>+'A) Reajuste Tarifas y Ocupación'!L33</f>
        <v>0</v>
      </c>
      <c r="E31" s="203">
        <f>+'A) Reajuste Tarifas y Ocupación'!M33</f>
        <v>0</v>
      </c>
      <c r="F31" s="204">
        <f>+'A) Reajuste Tarifas y Ocupación'!N33</f>
        <v>0</v>
      </c>
      <c r="G31" s="209">
        <f>+'A) Reajuste Tarifas y Ocupación'!C33</f>
        <v>0</v>
      </c>
      <c r="H31" s="210">
        <f>+'A) Reajuste Tarifas y Ocupación'!D33</f>
        <v>0</v>
      </c>
      <c r="I31" s="210">
        <f>+'A) Reajuste Tarifas y Ocupación'!E33</f>
        <v>0</v>
      </c>
      <c r="J31" s="211">
        <f>+'A) Reajuste Tarifas y Ocupación'!F33</f>
        <v>0</v>
      </c>
      <c r="K31" s="575">
        <f t="shared" si="0"/>
        <v>0</v>
      </c>
      <c r="L31" s="576">
        <f t="shared" si="1"/>
        <v>0</v>
      </c>
      <c r="M31" s="576">
        <f t="shared" si="2"/>
        <v>0</v>
      </c>
      <c r="N31" s="577">
        <f t="shared" si="3"/>
        <v>0</v>
      </c>
      <c r="O31" s="304">
        <f>+'A) Reajuste Tarifas y Ocupación'!G33</f>
        <v>0</v>
      </c>
      <c r="P31" s="305">
        <f>+'A) Reajuste Tarifas y Ocupación'!H33</f>
        <v>0</v>
      </c>
      <c r="Q31" s="305">
        <f>+'A) Reajuste Tarifas y Ocupación'!I33</f>
        <v>0</v>
      </c>
      <c r="R31" s="307">
        <f>+'A) Reajuste Tarifas y Ocupación'!J33</f>
        <v>0</v>
      </c>
    </row>
    <row r="32" spans="1:18" s="11" customFormat="1" x14ac:dyDescent="0.2">
      <c r="A32" s="827"/>
      <c r="B32" s="154" t="str">
        <f>+'A) Reajuste Tarifas y Ocupación'!B34</f>
        <v>(Nombre de prestación 3)</v>
      </c>
      <c r="C32" s="218">
        <f>+'A) Reajuste Tarifas y Ocupación'!K34</f>
        <v>0</v>
      </c>
      <c r="D32" s="203">
        <f>+'A) Reajuste Tarifas y Ocupación'!L34</f>
        <v>0</v>
      </c>
      <c r="E32" s="203">
        <f>+'A) Reajuste Tarifas y Ocupación'!M34</f>
        <v>0</v>
      </c>
      <c r="F32" s="204">
        <f>+'A) Reajuste Tarifas y Ocupación'!N34</f>
        <v>0</v>
      </c>
      <c r="G32" s="209">
        <f>+'A) Reajuste Tarifas y Ocupación'!C34</f>
        <v>0</v>
      </c>
      <c r="H32" s="210">
        <f>+'A) Reajuste Tarifas y Ocupación'!D34</f>
        <v>0</v>
      </c>
      <c r="I32" s="210">
        <f>+'A) Reajuste Tarifas y Ocupación'!E34</f>
        <v>0</v>
      </c>
      <c r="J32" s="211">
        <f>+'A) Reajuste Tarifas y Ocupación'!F34</f>
        <v>0</v>
      </c>
      <c r="K32" s="575">
        <f t="shared" si="0"/>
        <v>0</v>
      </c>
      <c r="L32" s="576">
        <f t="shared" si="1"/>
        <v>0</v>
      </c>
      <c r="M32" s="576">
        <f t="shared" si="2"/>
        <v>0</v>
      </c>
      <c r="N32" s="577">
        <f t="shared" si="3"/>
        <v>0</v>
      </c>
      <c r="O32" s="304">
        <f>+'A) Reajuste Tarifas y Ocupación'!G34</f>
        <v>0</v>
      </c>
      <c r="P32" s="305">
        <f>+'A) Reajuste Tarifas y Ocupación'!H34</f>
        <v>0</v>
      </c>
      <c r="Q32" s="305">
        <f>+'A) Reajuste Tarifas y Ocupación'!I34</f>
        <v>0</v>
      </c>
      <c r="R32" s="307">
        <f>+'A) Reajuste Tarifas y Ocupación'!J34</f>
        <v>0</v>
      </c>
    </row>
    <row r="33" spans="1:18" s="11" customFormat="1" x14ac:dyDescent="0.2">
      <c r="A33" s="827"/>
      <c r="B33" s="154" t="str">
        <f>+'A) Reajuste Tarifas y Ocupación'!B35</f>
        <v>(Nombre de prestación 4)</v>
      </c>
      <c r="C33" s="218">
        <f>+'A) Reajuste Tarifas y Ocupación'!K35</f>
        <v>0</v>
      </c>
      <c r="D33" s="203">
        <f>+'A) Reajuste Tarifas y Ocupación'!L35</f>
        <v>0</v>
      </c>
      <c r="E33" s="203">
        <f>+'A) Reajuste Tarifas y Ocupación'!M35</f>
        <v>0</v>
      </c>
      <c r="F33" s="204">
        <f>+'A) Reajuste Tarifas y Ocupación'!N35</f>
        <v>0</v>
      </c>
      <c r="G33" s="209">
        <f>+'A) Reajuste Tarifas y Ocupación'!C35</f>
        <v>0</v>
      </c>
      <c r="H33" s="210">
        <f>+'A) Reajuste Tarifas y Ocupación'!D35</f>
        <v>0</v>
      </c>
      <c r="I33" s="210">
        <f>+'A) Reajuste Tarifas y Ocupación'!E35</f>
        <v>0</v>
      </c>
      <c r="J33" s="211">
        <f>+'A) Reajuste Tarifas y Ocupación'!F35</f>
        <v>0</v>
      </c>
      <c r="K33" s="575">
        <f t="shared" si="0"/>
        <v>0</v>
      </c>
      <c r="L33" s="576">
        <f t="shared" si="1"/>
        <v>0</v>
      </c>
      <c r="M33" s="576">
        <f t="shared" si="2"/>
        <v>0</v>
      </c>
      <c r="N33" s="577">
        <f t="shared" si="3"/>
        <v>0</v>
      </c>
      <c r="O33" s="304">
        <f>+'A) Reajuste Tarifas y Ocupación'!G35</f>
        <v>0</v>
      </c>
      <c r="P33" s="305">
        <f>+'A) Reajuste Tarifas y Ocupación'!H35</f>
        <v>0</v>
      </c>
      <c r="Q33" s="305">
        <f>+'A) Reajuste Tarifas y Ocupación'!I35</f>
        <v>0</v>
      </c>
      <c r="R33" s="307">
        <f>+'A) Reajuste Tarifas y Ocupación'!J35</f>
        <v>0</v>
      </c>
    </row>
    <row r="34" spans="1:18" s="11" customFormat="1" ht="13.5" thickBot="1" x14ac:dyDescent="0.25">
      <c r="A34" s="828"/>
      <c r="B34" s="187" t="str">
        <f>+'A) Reajuste Tarifas y Ocupación'!B36</f>
        <v>(Nombre de prestación 5)</v>
      </c>
      <c r="C34" s="219">
        <f>+'A) Reajuste Tarifas y Ocupación'!K36</f>
        <v>0</v>
      </c>
      <c r="D34" s="205">
        <f>+'A) Reajuste Tarifas y Ocupación'!L36</f>
        <v>0</v>
      </c>
      <c r="E34" s="205">
        <f>+'A) Reajuste Tarifas y Ocupación'!M36</f>
        <v>0</v>
      </c>
      <c r="F34" s="206">
        <f>+'A) Reajuste Tarifas y Ocupación'!N36</f>
        <v>0</v>
      </c>
      <c r="G34" s="212">
        <f>+'A) Reajuste Tarifas y Ocupación'!C36</f>
        <v>0</v>
      </c>
      <c r="H34" s="213">
        <f>+'A) Reajuste Tarifas y Ocupación'!D36</f>
        <v>0</v>
      </c>
      <c r="I34" s="213">
        <f>+'A) Reajuste Tarifas y Ocupación'!E36</f>
        <v>0</v>
      </c>
      <c r="J34" s="214">
        <f>+'A) Reajuste Tarifas y Ocupación'!F36</f>
        <v>0</v>
      </c>
      <c r="K34" s="578">
        <f t="shared" si="0"/>
        <v>0</v>
      </c>
      <c r="L34" s="579">
        <f t="shared" si="1"/>
        <v>0</v>
      </c>
      <c r="M34" s="579">
        <f t="shared" si="2"/>
        <v>0</v>
      </c>
      <c r="N34" s="580">
        <f t="shared" si="3"/>
        <v>0</v>
      </c>
      <c r="O34" s="311">
        <f>+'A) Reajuste Tarifas y Ocupación'!G36</f>
        <v>0</v>
      </c>
      <c r="P34" s="312">
        <f>+'A) Reajuste Tarifas y Ocupación'!H36</f>
        <v>0</v>
      </c>
      <c r="Q34" s="312">
        <f>+'A) Reajuste Tarifas y Ocupación'!I36</f>
        <v>0</v>
      </c>
      <c r="R34" s="313">
        <f>+'A) Reajuste Tarifas y Ocupación'!J36</f>
        <v>0</v>
      </c>
    </row>
    <row r="35" spans="1:18" s="11" customFormat="1" x14ac:dyDescent="0.2">
      <c r="A35" s="826" t="str">
        <f>+'A) Reajuste Tarifas y Ocupación'!A37</f>
        <v>(Nombre de J.I. n° 6)</v>
      </c>
      <c r="B35" s="188" t="str">
        <f>+'A) Reajuste Tarifas y Ocupación'!B37</f>
        <v>(Nombre de prestación 1)</v>
      </c>
      <c r="C35" s="220">
        <f>+'A) Reajuste Tarifas y Ocupación'!K37</f>
        <v>0</v>
      </c>
      <c r="D35" s="207">
        <f>+'A) Reajuste Tarifas y Ocupación'!L37</f>
        <v>0</v>
      </c>
      <c r="E35" s="207">
        <f>+'A) Reajuste Tarifas y Ocupación'!M37</f>
        <v>0</v>
      </c>
      <c r="F35" s="208">
        <f>+'A) Reajuste Tarifas y Ocupación'!N37</f>
        <v>0</v>
      </c>
      <c r="G35" s="215">
        <f>+'A) Reajuste Tarifas y Ocupación'!C37</f>
        <v>0</v>
      </c>
      <c r="H35" s="216">
        <f>+'A) Reajuste Tarifas y Ocupación'!D37</f>
        <v>0</v>
      </c>
      <c r="I35" s="216">
        <f>+'A) Reajuste Tarifas y Ocupación'!E37</f>
        <v>0</v>
      </c>
      <c r="J35" s="217">
        <f>+'A) Reajuste Tarifas y Ocupación'!F37</f>
        <v>0</v>
      </c>
      <c r="K35" s="581">
        <f t="shared" si="0"/>
        <v>0</v>
      </c>
      <c r="L35" s="582">
        <f t="shared" si="1"/>
        <v>0</v>
      </c>
      <c r="M35" s="582">
        <f t="shared" si="2"/>
        <v>0</v>
      </c>
      <c r="N35" s="583">
        <f t="shared" si="3"/>
        <v>0</v>
      </c>
      <c r="O35" s="317">
        <f>+'A) Reajuste Tarifas y Ocupación'!G37</f>
        <v>0</v>
      </c>
      <c r="P35" s="318">
        <f>+'A) Reajuste Tarifas y Ocupación'!H37</f>
        <v>0</v>
      </c>
      <c r="Q35" s="318">
        <f>+'A) Reajuste Tarifas y Ocupación'!I37</f>
        <v>0</v>
      </c>
      <c r="R35" s="319">
        <f>+'A) Reajuste Tarifas y Ocupación'!J37</f>
        <v>0</v>
      </c>
    </row>
    <row r="36" spans="1:18" s="11" customFormat="1" x14ac:dyDescent="0.2">
      <c r="A36" s="827"/>
      <c r="B36" s="154" t="str">
        <f>+'A) Reajuste Tarifas y Ocupación'!B38</f>
        <v>(Nombre de prestación 2)</v>
      </c>
      <c r="C36" s="218">
        <f>+'A) Reajuste Tarifas y Ocupación'!K38</f>
        <v>0</v>
      </c>
      <c r="D36" s="203">
        <f>+'A) Reajuste Tarifas y Ocupación'!L38</f>
        <v>0</v>
      </c>
      <c r="E36" s="203">
        <f>+'A) Reajuste Tarifas y Ocupación'!M38</f>
        <v>0</v>
      </c>
      <c r="F36" s="204">
        <f>+'A) Reajuste Tarifas y Ocupación'!N38</f>
        <v>0</v>
      </c>
      <c r="G36" s="209">
        <f>+'A) Reajuste Tarifas y Ocupación'!C38</f>
        <v>0</v>
      </c>
      <c r="H36" s="210">
        <f>+'A) Reajuste Tarifas y Ocupación'!D38</f>
        <v>0</v>
      </c>
      <c r="I36" s="210">
        <f>+'A) Reajuste Tarifas y Ocupación'!E38</f>
        <v>0</v>
      </c>
      <c r="J36" s="211">
        <f>+'A) Reajuste Tarifas y Ocupación'!F38</f>
        <v>0</v>
      </c>
      <c r="K36" s="575">
        <f t="shared" si="0"/>
        <v>0</v>
      </c>
      <c r="L36" s="576">
        <f t="shared" si="1"/>
        <v>0</v>
      </c>
      <c r="M36" s="576">
        <f t="shared" si="2"/>
        <v>0</v>
      </c>
      <c r="N36" s="577">
        <f t="shared" si="3"/>
        <v>0</v>
      </c>
      <c r="O36" s="304">
        <f>+'A) Reajuste Tarifas y Ocupación'!G38</f>
        <v>0</v>
      </c>
      <c r="P36" s="306">
        <f>+'A) Reajuste Tarifas y Ocupación'!H38</f>
        <v>0</v>
      </c>
      <c r="Q36" s="306">
        <f>+'A) Reajuste Tarifas y Ocupación'!I38</f>
        <v>0</v>
      </c>
      <c r="R36" s="307">
        <f>+'A) Reajuste Tarifas y Ocupación'!J38</f>
        <v>0</v>
      </c>
    </row>
    <row r="37" spans="1:18" s="11" customFormat="1" x14ac:dyDescent="0.2">
      <c r="A37" s="827"/>
      <c r="B37" s="154" t="str">
        <f>+'A) Reajuste Tarifas y Ocupación'!B39</f>
        <v>(Nombre de prestación 3)</v>
      </c>
      <c r="C37" s="218">
        <f>+'A) Reajuste Tarifas y Ocupación'!K39</f>
        <v>0</v>
      </c>
      <c r="D37" s="203">
        <f>+'A) Reajuste Tarifas y Ocupación'!L39</f>
        <v>0</v>
      </c>
      <c r="E37" s="203">
        <f>+'A) Reajuste Tarifas y Ocupación'!M39</f>
        <v>0</v>
      </c>
      <c r="F37" s="204">
        <f>+'A) Reajuste Tarifas y Ocupación'!N39</f>
        <v>0</v>
      </c>
      <c r="G37" s="209">
        <f>+'A) Reajuste Tarifas y Ocupación'!C39</f>
        <v>0</v>
      </c>
      <c r="H37" s="210">
        <f>+'A) Reajuste Tarifas y Ocupación'!D39</f>
        <v>0</v>
      </c>
      <c r="I37" s="210">
        <f>+'A) Reajuste Tarifas y Ocupación'!E39</f>
        <v>0</v>
      </c>
      <c r="J37" s="211">
        <f>+'A) Reajuste Tarifas y Ocupación'!F39</f>
        <v>0</v>
      </c>
      <c r="K37" s="575">
        <f t="shared" si="0"/>
        <v>0</v>
      </c>
      <c r="L37" s="576">
        <f t="shared" si="1"/>
        <v>0</v>
      </c>
      <c r="M37" s="576">
        <f t="shared" si="2"/>
        <v>0</v>
      </c>
      <c r="N37" s="577">
        <f t="shared" si="3"/>
        <v>0</v>
      </c>
      <c r="O37" s="304">
        <f>+'A) Reajuste Tarifas y Ocupación'!G39</f>
        <v>0</v>
      </c>
      <c r="P37" s="306">
        <f>+'A) Reajuste Tarifas y Ocupación'!H39</f>
        <v>0</v>
      </c>
      <c r="Q37" s="306">
        <f>+'A) Reajuste Tarifas y Ocupación'!I39</f>
        <v>0</v>
      </c>
      <c r="R37" s="307">
        <f>+'A) Reajuste Tarifas y Ocupación'!J39</f>
        <v>0</v>
      </c>
    </row>
    <row r="38" spans="1:18" s="11" customFormat="1" x14ac:dyDescent="0.2">
      <c r="A38" s="827"/>
      <c r="B38" s="154" t="str">
        <f>+'A) Reajuste Tarifas y Ocupación'!B40</f>
        <v>(Nombre de prestación 4)</v>
      </c>
      <c r="C38" s="218">
        <f>+'A) Reajuste Tarifas y Ocupación'!K40</f>
        <v>0</v>
      </c>
      <c r="D38" s="203">
        <f>+'A) Reajuste Tarifas y Ocupación'!L40</f>
        <v>0</v>
      </c>
      <c r="E38" s="203">
        <f>+'A) Reajuste Tarifas y Ocupación'!M40</f>
        <v>0</v>
      </c>
      <c r="F38" s="204">
        <f>+'A) Reajuste Tarifas y Ocupación'!N40</f>
        <v>0</v>
      </c>
      <c r="G38" s="209">
        <f>+'A) Reajuste Tarifas y Ocupación'!C40</f>
        <v>0</v>
      </c>
      <c r="H38" s="210">
        <f>+'A) Reajuste Tarifas y Ocupación'!D40</f>
        <v>0</v>
      </c>
      <c r="I38" s="210">
        <f>+'A) Reajuste Tarifas y Ocupación'!E40</f>
        <v>0</v>
      </c>
      <c r="J38" s="211">
        <f>+'A) Reajuste Tarifas y Ocupación'!F40</f>
        <v>0</v>
      </c>
      <c r="K38" s="575">
        <f t="shared" si="0"/>
        <v>0</v>
      </c>
      <c r="L38" s="576">
        <f t="shared" si="1"/>
        <v>0</v>
      </c>
      <c r="M38" s="576">
        <f t="shared" si="2"/>
        <v>0</v>
      </c>
      <c r="N38" s="577">
        <f t="shared" si="3"/>
        <v>0</v>
      </c>
      <c r="O38" s="304">
        <f>+'A) Reajuste Tarifas y Ocupación'!G40</f>
        <v>0</v>
      </c>
      <c r="P38" s="306">
        <f>+'A) Reajuste Tarifas y Ocupación'!H40</f>
        <v>0</v>
      </c>
      <c r="Q38" s="306">
        <f>+'A) Reajuste Tarifas y Ocupación'!I40</f>
        <v>0</v>
      </c>
      <c r="R38" s="307">
        <f>+'A) Reajuste Tarifas y Ocupación'!J40</f>
        <v>0</v>
      </c>
    </row>
    <row r="39" spans="1:18" s="11" customFormat="1" ht="13.5" thickBot="1" x14ac:dyDescent="0.25">
      <c r="A39" s="828"/>
      <c r="B39" s="187" t="str">
        <f>+'A) Reajuste Tarifas y Ocupación'!B41</f>
        <v>(Nombre de prestación 5)</v>
      </c>
      <c r="C39" s="219">
        <f>+'A) Reajuste Tarifas y Ocupación'!K41</f>
        <v>0</v>
      </c>
      <c r="D39" s="205">
        <f>+'A) Reajuste Tarifas y Ocupación'!L41</f>
        <v>0</v>
      </c>
      <c r="E39" s="205">
        <f>+'A) Reajuste Tarifas y Ocupación'!M41</f>
        <v>0</v>
      </c>
      <c r="F39" s="206">
        <f>+'A) Reajuste Tarifas y Ocupación'!N41</f>
        <v>0</v>
      </c>
      <c r="G39" s="212">
        <f>+'A) Reajuste Tarifas y Ocupación'!C41</f>
        <v>0</v>
      </c>
      <c r="H39" s="213">
        <f>+'A) Reajuste Tarifas y Ocupación'!D41</f>
        <v>0</v>
      </c>
      <c r="I39" s="213">
        <f>+'A) Reajuste Tarifas y Ocupación'!E41</f>
        <v>0</v>
      </c>
      <c r="J39" s="214">
        <f>+'A) Reajuste Tarifas y Ocupación'!F41</f>
        <v>0</v>
      </c>
      <c r="K39" s="578">
        <f t="shared" si="0"/>
        <v>0</v>
      </c>
      <c r="L39" s="579">
        <f t="shared" si="1"/>
        <v>0</v>
      </c>
      <c r="M39" s="579">
        <f t="shared" si="2"/>
        <v>0</v>
      </c>
      <c r="N39" s="580">
        <f t="shared" si="3"/>
        <v>0</v>
      </c>
      <c r="O39" s="308">
        <f>+'A) Reajuste Tarifas y Ocupación'!G41</f>
        <v>0</v>
      </c>
      <c r="P39" s="309">
        <f>+'A) Reajuste Tarifas y Ocupación'!H41</f>
        <v>0</v>
      </c>
      <c r="Q39" s="309">
        <f>+'A) Reajuste Tarifas y Ocupación'!I41</f>
        <v>0</v>
      </c>
      <c r="R39" s="310">
        <f>+'A) Reajuste Tarifas y Ocupación'!J41</f>
        <v>0</v>
      </c>
    </row>
    <row r="40" spans="1:18" s="11" customFormat="1" x14ac:dyDescent="0.2">
      <c r="A40" s="826" t="str">
        <f>+'A) Reajuste Tarifas y Ocupación'!A44</f>
        <v>Sala Cuna YYYYY</v>
      </c>
      <c r="B40" s="188" t="str">
        <f>+'A) Reajuste Tarifas y Ocupación'!B44</f>
        <v>Diurna</v>
      </c>
      <c r="C40" s="220">
        <f>+'A) Reajuste Tarifas y Ocupación'!K44</f>
        <v>0</v>
      </c>
      <c r="D40" s="207">
        <f>+'A) Reajuste Tarifas y Ocupación'!L44</f>
        <v>0</v>
      </c>
      <c r="E40" s="207">
        <f>+'A) Reajuste Tarifas y Ocupación'!M44</f>
        <v>0</v>
      </c>
      <c r="F40" s="208">
        <f>+'A) Reajuste Tarifas y Ocupación'!N44</f>
        <v>0</v>
      </c>
      <c r="G40" s="215">
        <f>+'A) Reajuste Tarifas y Ocupación'!C44</f>
        <v>0</v>
      </c>
      <c r="H40" s="216">
        <f>+'A) Reajuste Tarifas y Ocupación'!D44</f>
        <v>0</v>
      </c>
      <c r="I40" s="216">
        <f>+'A) Reajuste Tarifas y Ocupación'!E44</f>
        <v>0</v>
      </c>
      <c r="J40" s="217">
        <f>+'A) Reajuste Tarifas y Ocupación'!F44</f>
        <v>0</v>
      </c>
      <c r="K40" s="581">
        <f t="shared" si="0"/>
        <v>0</v>
      </c>
      <c r="L40" s="582">
        <f t="shared" si="1"/>
        <v>0</v>
      </c>
      <c r="M40" s="582">
        <f t="shared" si="2"/>
        <v>0</v>
      </c>
      <c r="N40" s="583">
        <f t="shared" si="3"/>
        <v>0</v>
      </c>
      <c r="O40" s="314">
        <f>+'A) Reajuste Tarifas y Ocupación'!G44</f>
        <v>0.05</v>
      </c>
      <c r="P40" s="315">
        <f>+'A) Reajuste Tarifas y Ocupación'!H44</f>
        <v>0</v>
      </c>
      <c r="Q40" s="315">
        <f>+'A) Reajuste Tarifas y Ocupación'!I44</f>
        <v>0</v>
      </c>
      <c r="R40" s="316">
        <f>+'A) Reajuste Tarifas y Ocupación'!J44</f>
        <v>0</v>
      </c>
    </row>
    <row r="41" spans="1:18" s="11" customFormat="1" x14ac:dyDescent="0.2">
      <c r="A41" s="827"/>
      <c r="B41" s="154" t="str">
        <f>+'A) Reajuste Tarifas y Ocupación'!B45</f>
        <v>Noche</v>
      </c>
      <c r="C41" s="218">
        <f>+'A) Reajuste Tarifas y Ocupación'!K45</f>
        <v>0</v>
      </c>
      <c r="D41" s="203">
        <f>+'A) Reajuste Tarifas y Ocupación'!L45</f>
        <v>0</v>
      </c>
      <c r="E41" s="203">
        <f>+'A) Reajuste Tarifas y Ocupación'!M45</f>
        <v>0</v>
      </c>
      <c r="F41" s="204">
        <f>+'A) Reajuste Tarifas y Ocupación'!N45</f>
        <v>0</v>
      </c>
      <c r="G41" s="209">
        <f>+'A) Reajuste Tarifas y Ocupación'!C45</f>
        <v>0</v>
      </c>
      <c r="H41" s="210">
        <f>+'A) Reajuste Tarifas y Ocupación'!D45</f>
        <v>0</v>
      </c>
      <c r="I41" s="210">
        <f>+'A) Reajuste Tarifas y Ocupación'!E45</f>
        <v>0</v>
      </c>
      <c r="J41" s="211">
        <f>+'A) Reajuste Tarifas y Ocupación'!F45</f>
        <v>0</v>
      </c>
      <c r="K41" s="575">
        <f t="shared" si="0"/>
        <v>0</v>
      </c>
      <c r="L41" s="576">
        <f t="shared" si="1"/>
        <v>0</v>
      </c>
      <c r="M41" s="576">
        <f t="shared" si="2"/>
        <v>0</v>
      </c>
      <c r="N41" s="577">
        <f t="shared" si="3"/>
        <v>0</v>
      </c>
      <c r="O41" s="304">
        <f>+'A) Reajuste Tarifas y Ocupación'!G45</f>
        <v>0.06</v>
      </c>
      <c r="P41" s="305">
        <f>+'A) Reajuste Tarifas y Ocupación'!H45</f>
        <v>0</v>
      </c>
      <c r="Q41" s="305">
        <f>+'A) Reajuste Tarifas y Ocupación'!I45</f>
        <v>0</v>
      </c>
      <c r="R41" s="307">
        <f>+'A) Reajuste Tarifas y Ocupación'!J45</f>
        <v>0</v>
      </c>
    </row>
    <row r="42" spans="1:18" s="11" customFormat="1" x14ac:dyDescent="0.2">
      <c r="A42" s="827"/>
      <c r="B42" s="154" t="str">
        <f>+'A) Reajuste Tarifas y Ocupación'!B46</f>
        <v>Media Jornada</v>
      </c>
      <c r="C42" s="218">
        <f>+'A) Reajuste Tarifas y Ocupación'!K46</f>
        <v>0</v>
      </c>
      <c r="D42" s="203">
        <f>+'A) Reajuste Tarifas y Ocupación'!L46</f>
        <v>0</v>
      </c>
      <c r="E42" s="203">
        <f>+'A) Reajuste Tarifas y Ocupación'!M46</f>
        <v>0</v>
      </c>
      <c r="F42" s="204">
        <f>+'A) Reajuste Tarifas y Ocupación'!N46</f>
        <v>0</v>
      </c>
      <c r="G42" s="209">
        <f>+'A) Reajuste Tarifas y Ocupación'!C46</f>
        <v>0</v>
      </c>
      <c r="H42" s="210">
        <f>+'A) Reajuste Tarifas y Ocupación'!D46</f>
        <v>0</v>
      </c>
      <c r="I42" s="210">
        <f>+'A) Reajuste Tarifas y Ocupación'!E46</f>
        <v>0</v>
      </c>
      <c r="J42" s="211">
        <f>+'A) Reajuste Tarifas y Ocupación'!F46</f>
        <v>0</v>
      </c>
      <c r="K42" s="575">
        <f t="shared" si="0"/>
        <v>0</v>
      </c>
      <c r="L42" s="576">
        <f t="shared" si="1"/>
        <v>0</v>
      </c>
      <c r="M42" s="576">
        <f t="shared" si="2"/>
        <v>0</v>
      </c>
      <c r="N42" s="577">
        <f t="shared" si="3"/>
        <v>0</v>
      </c>
      <c r="O42" s="304">
        <f>+'A) Reajuste Tarifas y Ocupación'!G46</f>
        <v>0.12</v>
      </c>
      <c r="P42" s="305">
        <f>+'A) Reajuste Tarifas y Ocupación'!H46</f>
        <v>0</v>
      </c>
      <c r="Q42" s="305">
        <f>+'A) Reajuste Tarifas y Ocupación'!I46</f>
        <v>0</v>
      </c>
      <c r="R42" s="307">
        <f>+'A) Reajuste Tarifas y Ocupación'!J46</f>
        <v>0</v>
      </c>
    </row>
    <row r="43" spans="1:18" s="11" customFormat="1" x14ac:dyDescent="0.2">
      <c r="A43" s="827"/>
      <c r="B43" s="154" t="str">
        <f>+'A) Reajuste Tarifas y Ocupación'!B47</f>
        <v>(Nombre de prestación 4)</v>
      </c>
      <c r="C43" s="218">
        <f>+'A) Reajuste Tarifas y Ocupación'!K47</f>
        <v>0</v>
      </c>
      <c r="D43" s="203">
        <f>+'A) Reajuste Tarifas y Ocupación'!L47</f>
        <v>0</v>
      </c>
      <c r="E43" s="203">
        <f>+'A) Reajuste Tarifas y Ocupación'!M47</f>
        <v>0</v>
      </c>
      <c r="F43" s="204">
        <f>+'A) Reajuste Tarifas y Ocupación'!N47</f>
        <v>0</v>
      </c>
      <c r="G43" s="209">
        <f>+'A) Reajuste Tarifas y Ocupación'!C47</f>
        <v>0</v>
      </c>
      <c r="H43" s="210">
        <f>+'A) Reajuste Tarifas y Ocupación'!D47</f>
        <v>0</v>
      </c>
      <c r="I43" s="210">
        <f>+'A) Reajuste Tarifas y Ocupación'!E47</f>
        <v>0</v>
      </c>
      <c r="J43" s="211">
        <f>+'A) Reajuste Tarifas y Ocupación'!F47</f>
        <v>0</v>
      </c>
      <c r="K43" s="575">
        <f t="shared" si="0"/>
        <v>0</v>
      </c>
      <c r="L43" s="576">
        <f t="shared" si="1"/>
        <v>0</v>
      </c>
      <c r="M43" s="576">
        <f t="shared" si="2"/>
        <v>0</v>
      </c>
      <c r="N43" s="577">
        <f t="shared" si="3"/>
        <v>0</v>
      </c>
      <c r="O43" s="304">
        <f>+'A) Reajuste Tarifas y Ocupación'!G47</f>
        <v>0</v>
      </c>
      <c r="P43" s="305">
        <f>+'A) Reajuste Tarifas y Ocupación'!H47</f>
        <v>0</v>
      </c>
      <c r="Q43" s="305">
        <f>+'A) Reajuste Tarifas y Ocupación'!I47</f>
        <v>0</v>
      </c>
      <c r="R43" s="307">
        <f>+'A) Reajuste Tarifas y Ocupación'!J47</f>
        <v>0</v>
      </c>
    </row>
    <row r="44" spans="1:18" s="11" customFormat="1" ht="13.5" thickBot="1" x14ac:dyDescent="0.25">
      <c r="A44" s="828"/>
      <c r="B44" s="187" t="str">
        <f>+'A) Reajuste Tarifas y Ocupación'!B48</f>
        <v>(Nombre de prestación 5)</v>
      </c>
      <c r="C44" s="219">
        <f>+'A) Reajuste Tarifas y Ocupación'!K48</f>
        <v>0</v>
      </c>
      <c r="D44" s="205">
        <f>+'A) Reajuste Tarifas y Ocupación'!L48</f>
        <v>0</v>
      </c>
      <c r="E44" s="205">
        <f>+'A) Reajuste Tarifas y Ocupación'!M48</f>
        <v>0</v>
      </c>
      <c r="F44" s="206">
        <f>+'A) Reajuste Tarifas y Ocupación'!N48</f>
        <v>0</v>
      </c>
      <c r="G44" s="212">
        <f>+'A) Reajuste Tarifas y Ocupación'!C48</f>
        <v>0</v>
      </c>
      <c r="H44" s="213">
        <f>+'A) Reajuste Tarifas y Ocupación'!D48</f>
        <v>0</v>
      </c>
      <c r="I44" s="213">
        <f>+'A) Reajuste Tarifas y Ocupación'!E48</f>
        <v>0</v>
      </c>
      <c r="J44" s="214">
        <f>+'A) Reajuste Tarifas y Ocupación'!F48</f>
        <v>0</v>
      </c>
      <c r="K44" s="578">
        <f t="shared" si="0"/>
        <v>0</v>
      </c>
      <c r="L44" s="579">
        <f t="shared" si="1"/>
        <v>0</v>
      </c>
      <c r="M44" s="579">
        <f t="shared" si="2"/>
        <v>0</v>
      </c>
      <c r="N44" s="580">
        <f t="shared" si="3"/>
        <v>0</v>
      </c>
      <c r="O44" s="311">
        <f>+'A) Reajuste Tarifas y Ocupación'!G48</f>
        <v>0</v>
      </c>
      <c r="P44" s="312">
        <f>+'A) Reajuste Tarifas y Ocupación'!H48</f>
        <v>0</v>
      </c>
      <c r="Q44" s="312">
        <f>+'A) Reajuste Tarifas y Ocupación'!I48</f>
        <v>0</v>
      </c>
      <c r="R44" s="313">
        <f>+'A) Reajuste Tarifas y Ocupación'!J48</f>
        <v>0</v>
      </c>
    </row>
    <row r="45" spans="1:18" s="11" customFormat="1" x14ac:dyDescent="0.2">
      <c r="A45" s="826" t="str">
        <f>+'A) Reajuste Tarifas y Ocupación'!A49</f>
        <v>(Nombre de S.C. n° 2)</v>
      </c>
      <c r="B45" s="188" t="str">
        <f>+'A) Reajuste Tarifas y Ocupación'!B49</f>
        <v>(Nombre de prestación 1)</v>
      </c>
      <c r="C45" s="220">
        <f>+'A) Reajuste Tarifas y Ocupación'!K49</f>
        <v>0</v>
      </c>
      <c r="D45" s="207">
        <f>+'A) Reajuste Tarifas y Ocupación'!L49</f>
        <v>0</v>
      </c>
      <c r="E45" s="207">
        <f>+'A) Reajuste Tarifas y Ocupación'!M49</f>
        <v>0</v>
      </c>
      <c r="F45" s="208">
        <f>+'A) Reajuste Tarifas y Ocupación'!N49</f>
        <v>0</v>
      </c>
      <c r="G45" s="215">
        <f>+'A) Reajuste Tarifas y Ocupación'!C49</f>
        <v>0</v>
      </c>
      <c r="H45" s="216">
        <f>+'A) Reajuste Tarifas y Ocupación'!D49</f>
        <v>0</v>
      </c>
      <c r="I45" s="216">
        <f>+'A) Reajuste Tarifas y Ocupación'!E49</f>
        <v>0</v>
      </c>
      <c r="J45" s="217">
        <f>+'A) Reajuste Tarifas y Ocupación'!F49</f>
        <v>0</v>
      </c>
      <c r="K45" s="581">
        <f t="shared" si="0"/>
        <v>0</v>
      </c>
      <c r="L45" s="582">
        <f t="shared" si="1"/>
        <v>0</v>
      </c>
      <c r="M45" s="582">
        <f t="shared" si="2"/>
        <v>0</v>
      </c>
      <c r="N45" s="583">
        <f t="shared" si="3"/>
        <v>0</v>
      </c>
      <c r="O45" s="317">
        <f>+'A) Reajuste Tarifas y Ocupación'!G49</f>
        <v>0</v>
      </c>
      <c r="P45" s="318">
        <f>+'A) Reajuste Tarifas y Ocupación'!H49</f>
        <v>0</v>
      </c>
      <c r="Q45" s="318">
        <f>+'A) Reajuste Tarifas y Ocupación'!I49</f>
        <v>0</v>
      </c>
      <c r="R45" s="319">
        <f>+'A) Reajuste Tarifas y Ocupación'!J49</f>
        <v>0</v>
      </c>
    </row>
    <row r="46" spans="1:18" s="11" customFormat="1" x14ac:dyDescent="0.2">
      <c r="A46" s="827"/>
      <c r="B46" s="154" t="str">
        <f>+'A) Reajuste Tarifas y Ocupación'!B50</f>
        <v>(Nombre de prestación 2)</v>
      </c>
      <c r="C46" s="218">
        <f>+'A) Reajuste Tarifas y Ocupación'!K50</f>
        <v>0</v>
      </c>
      <c r="D46" s="203">
        <f>+'A) Reajuste Tarifas y Ocupación'!L50</f>
        <v>0</v>
      </c>
      <c r="E46" s="203">
        <f>+'A) Reajuste Tarifas y Ocupación'!M50</f>
        <v>0</v>
      </c>
      <c r="F46" s="204">
        <f>+'A) Reajuste Tarifas y Ocupación'!N50</f>
        <v>0</v>
      </c>
      <c r="G46" s="209">
        <f>+'A) Reajuste Tarifas y Ocupación'!C50</f>
        <v>0</v>
      </c>
      <c r="H46" s="210">
        <f>+'A) Reajuste Tarifas y Ocupación'!D50</f>
        <v>0</v>
      </c>
      <c r="I46" s="210">
        <f>+'A) Reajuste Tarifas y Ocupación'!E50</f>
        <v>0</v>
      </c>
      <c r="J46" s="211">
        <f>+'A) Reajuste Tarifas y Ocupación'!F50</f>
        <v>0</v>
      </c>
      <c r="K46" s="575">
        <f t="shared" si="0"/>
        <v>0</v>
      </c>
      <c r="L46" s="576">
        <f t="shared" si="1"/>
        <v>0</v>
      </c>
      <c r="M46" s="576">
        <f t="shared" si="2"/>
        <v>0</v>
      </c>
      <c r="N46" s="577">
        <f t="shared" si="3"/>
        <v>0</v>
      </c>
      <c r="O46" s="304">
        <f>+'A) Reajuste Tarifas y Ocupación'!G50</f>
        <v>0</v>
      </c>
      <c r="P46" s="306">
        <f>+'A) Reajuste Tarifas y Ocupación'!H50</f>
        <v>0</v>
      </c>
      <c r="Q46" s="306">
        <f>+'A) Reajuste Tarifas y Ocupación'!I50</f>
        <v>0</v>
      </c>
      <c r="R46" s="307">
        <f>+'A) Reajuste Tarifas y Ocupación'!J50</f>
        <v>0</v>
      </c>
    </row>
    <row r="47" spans="1:18" s="11" customFormat="1" x14ac:dyDescent="0.2">
      <c r="A47" s="827"/>
      <c r="B47" s="154" t="str">
        <f>+'A) Reajuste Tarifas y Ocupación'!B51</f>
        <v>(Nombre de prestación 3)</v>
      </c>
      <c r="C47" s="218">
        <f>+'A) Reajuste Tarifas y Ocupación'!K51</f>
        <v>0</v>
      </c>
      <c r="D47" s="203">
        <f>+'A) Reajuste Tarifas y Ocupación'!L51</f>
        <v>0</v>
      </c>
      <c r="E47" s="203">
        <f>+'A) Reajuste Tarifas y Ocupación'!M51</f>
        <v>0</v>
      </c>
      <c r="F47" s="204">
        <f>+'A) Reajuste Tarifas y Ocupación'!N51</f>
        <v>0</v>
      </c>
      <c r="G47" s="209">
        <f>+'A) Reajuste Tarifas y Ocupación'!C51</f>
        <v>0</v>
      </c>
      <c r="H47" s="210">
        <f>+'A) Reajuste Tarifas y Ocupación'!D51</f>
        <v>0</v>
      </c>
      <c r="I47" s="210">
        <f>+'A) Reajuste Tarifas y Ocupación'!E51</f>
        <v>0</v>
      </c>
      <c r="J47" s="211">
        <f>+'A) Reajuste Tarifas y Ocupación'!F51</f>
        <v>0</v>
      </c>
      <c r="K47" s="575">
        <f t="shared" si="0"/>
        <v>0</v>
      </c>
      <c r="L47" s="576">
        <f t="shared" si="1"/>
        <v>0</v>
      </c>
      <c r="M47" s="576">
        <f t="shared" si="2"/>
        <v>0</v>
      </c>
      <c r="N47" s="577">
        <f t="shared" si="3"/>
        <v>0</v>
      </c>
      <c r="O47" s="304">
        <f>+'A) Reajuste Tarifas y Ocupación'!G51</f>
        <v>0</v>
      </c>
      <c r="P47" s="306">
        <f>+'A) Reajuste Tarifas y Ocupación'!H51</f>
        <v>0</v>
      </c>
      <c r="Q47" s="306">
        <f>+'A) Reajuste Tarifas y Ocupación'!I51</f>
        <v>0</v>
      </c>
      <c r="R47" s="307">
        <f>+'A) Reajuste Tarifas y Ocupación'!J51</f>
        <v>0</v>
      </c>
    </row>
    <row r="48" spans="1:18" s="11" customFormat="1" x14ac:dyDescent="0.2">
      <c r="A48" s="827"/>
      <c r="B48" s="154" t="str">
        <f>+'A) Reajuste Tarifas y Ocupación'!B52</f>
        <v>(Nombre de prestación 4)</v>
      </c>
      <c r="C48" s="218">
        <f>+'A) Reajuste Tarifas y Ocupación'!K52</f>
        <v>0</v>
      </c>
      <c r="D48" s="203">
        <f>+'A) Reajuste Tarifas y Ocupación'!L52</f>
        <v>0</v>
      </c>
      <c r="E48" s="203">
        <f>+'A) Reajuste Tarifas y Ocupación'!M52</f>
        <v>0</v>
      </c>
      <c r="F48" s="204">
        <f>+'A) Reajuste Tarifas y Ocupación'!N52</f>
        <v>0</v>
      </c>
      <c r="G48" s="209">
        <f>+'A) Reajuste Tarifas y Ocupación'!C52</f>
        <v>0</v>
      </c>
      <c r="H48" s="210">
        <f>+'A) Reajuste Tarifas y Ocupación'!D52</f>
        <v>0</v>
      </c>
      <c r="I48" s="210">
        <f>+'A) Reajuste Tarifas y Ocupación'!E52</f>
        <v>0</v>
      </c>
      <c r="J48" s="211">
        <f>+'A) Reajuste Tarifas y Ocupación'!F52</f>
        <v>0</v>
      </c>
      <c r="K48" s="575">
        <f t="shared" si="0"/>
        <v>0</v>
      </c>
      <c r="L48" s="576">
        <f t="shared" si="1"/>
        <v>0</v>
      </c>
      <c r="M48" s="576">
        <f t="shared" si="2"/>
        <v>0</v>
      </c>
      <c r="N48" s="577">
        <f t="shared" si="3"/>
        <v>0</v>
      </c>
      <c r="O48" s="304">
        <f>+'A) Reajuste Tarifas y Ocupación'!G52</f>
        <v>0</v>
      </c>
      <c r="P48" s="306">
        <f>+'A) Reajuste Tarifas y Ocupación'!H52</f>
        <v>0</v>
      </c>
      <c r="Q48" s="306">
        <f>+'A) Reajuste Tarifas y Ocupación'!I52</f>
        <v>0</v>
      </c>
      <c r="R48" s="307">
        <f>+'A) Reajuste Tarifas y Ocupación'!J52</f>
        <v>0</v>
      </c>
    </row>
    <row r="49" spans="1:18" s="11" customFormat="1" ht="13.5" thickBot="1" x14ac:dyDescent="0.25">
      <c r="A49" s="828"/>
      <c r="B49" s="187" t="str">
        <f>+'A) Reajuste Tarifas y Ocupación'!B53</f>
        <v>(Nombre de prestación 5)</v>
      </c>
      <c r="C49" s="219">
        <f>+'A) Reajuste Tarifas y Ocupación'!K53</f>
        <v>0</v>
      </c>
      <c r="D49" s="205">
        <f>+'A) Reajuste Tarifas y Ocupación'!L53</f>
        <v>0</v>
      </c>
      <c r="E49" s="205">
        <f>+'A) Reajuste Tarifas y Ocupación'!M53</f>
        <v>0</v>
      </c>
      <c r="F49" s="206">
        <f>+'A) Reajuste Tarifas y Ocupación'!N53</f>
        <v>0</v>
      </c>
      <c r="G49" s="212">
        <f>+'A) Reajuste Tarifas y Ocupación'!C53</f>
        <v>0</v>
      </c>
      <c r="H49" s="213">
        <f>+'A) Reajuste Tarifas y Ocupación'!D53</f>
        <v>0</v>
      </c>
      <c r="I49" s="213">
        <f>+'A) Reajuste Tarifas y Ocupación'!E53</f>
        <v>0</v>
      </c>
      <c r="J49" s="214">
        <f>+'A) Reajuste Tarifas y Ocupación'!F53</f>
        <v>0</v>
      </c>
      <c r="K49" s="578">
        <f t="shared" si="0"/>
        <v>0</v>
      </c>
      <c r="L49" s="579">
        <f t="shared" si="1"/>
        <v>0</v>
      </c>
      <c r="M49" s="579">
        <f t="shared" si="2"/>
        <v>0</v>
      </c>
      <c r="N49" s="580">
        <f t="shared" si="3"/>
        <v>0</v>
      </c>
      <c r="O49" s="308">
        <f>+'A) Reajuste Tarifas y Ocupación'!G53</f>
        <v>0</v>
      </c>
      <c r="P49" s="309">
        <f>+'A) Reajuste Tarifas y Ocupación'!H53</f>
        <v>0</v>
      </c>
      <c r="Q49" s="309">
        <f>+'A) Reajuste Tarifas y Ocupación'!I53</f>
        <v>0</v>
      </c>
      <c r="R49" s="310">
        <f>+'A) Reajuste Tarifas y Ocupación'!J53</f>
        <v>0</v>
      </c>
    </row>
    <row r="50" spans="1:18" s="11" customFormat="1" x14ac:dyDescent="0.2">
      <c r="A50" s="826" t="str">
        <f>+'A) Reajuste Tarifas y Ocupación'!A54</f>
        <v>(Nombre de S.C. n° 3)</v>
      </c>
      <c r="B50" s="188" t="str">
        <f>+'A) Reajuste Tarifas y Ocupación'!B54</f>
        <v>(Nombre de prestación 1)</v>
      </c>
      <c r="C50" s="220">
        <f>+'A) Reajuste Tarifas y Ocupación'!K54</f>
        <v>0</v>
      </c>
      <c r="D50" s="207">
        <f>+'A) Reajuste Tarifas y Ocupación'!L54</f>
        <v>0</v>
      </c>
      <c r="E50" s="207">
        <f>+'A) Reajuste Tarifas y Ocupación'!M54</f>
        <v>0</v>
      </c>
      <c r="F50" s="208">
        <f>+'A) Reajuste Tarifas y Ocupación'!N54</f>
        <v>0</v>
      </c>
      <c r="G50" s="215">
        <f>+'A) Reajuste Tarifas y Ocupación'!C54</f>
        <v>0</v>
      </c>
      <c r="H50" s="216">
        <f>+'A) Reajuste Tarifas y Ocupación'!D54</f>
        <v>0</v>
      </c>
      <c r="I50" s="216">
        <f>+'A) Reajuste Tarifas y Ocupación'!E54</f>
        <v>0</v>
      </c>
      <c r="J50" s="217">
        <f>+'A) Reajuste Tarifas y Ocupación'!F54</f>
        <v>0</v>
      </c>
      <c r="K50" s="581">
        <f t="shared" si="0"/>
        <v>0</v>
      </c>
      <c r="L50" s="582">
        <f t="shared" si="1"/>
        <v>0</v>
      </c>
      <c r="M50" s="582">
        <f t="shared" si="2"/>
        <v>0</v>
      </c>
      <c r="N50" s="583">
        <f t="shared" si="3"/>
        <v>0</v>
      </c>
      <c r="O50" s="314">
        <f>+'A) Reajuste Tarifas y Ocupación'!G54</f>
        <v>0</v>
      </c>
      <c r="P50" s="315">
        <f>+'A) Reajuste Tarifas y Ocupación'!H54</f>
        <v>0</v>
      </c>
      <c r="Q50" s="315">
        <f>+'A) Reajuste Tarifas y Ocupación'!I54</f>
        <v>0</v>
      </c>
      <c r="R50" s="316">
        <f>+'A) Reajuste Tarifas y Ocupación'!J54</f>
        <v>0</v>
      </c>
    </row>
    <row r="51" spans="1:18" s="11" customFormat="1" x14ac:dyDescent="0.2">
      <c r="A51" s="827"/>
      <c r="B51" s="154" t="str">
        <f>+'A) Reajuste Tarifas y Ocupación'!B55</f>
        <v>(Nombre de prestación 2)</v>
      </c>
      <c r="C51" s="218">
        <f>+'A) Reajuste Tarifas y Ocupación'!K55</f>
        <v>0</v>
      </c>
      <c r="D51" s="203">
        <f>+'A) Reajuste Tarifas y Ocupación'!L55</f>
        <v>0</v>
      </c>
      <c r="E51" s="203">
        <f>+'A) Reajuste Tarifas y Ocupación'!M55</f>
        <v>0</v>
      </c>
      <c r="F51" s="204">
        <f>+'A) Reajuste Tarifas y Ocupación'!N55</f>
        <v>0</v>
      </c>
      <c r="G51" s="209">
        <f>+'A) Reajuste Tarifas y Ocupación'!C55</f>
        <v>0</v>
      </c>
      <c r="H51" s="210">
        <f>+'A) Reajuste Tarifas y Ocupación'!D55</f>
        <v>0</v>
      </c>
      <c r="I51" s="210">
        <f>+'A) Reajuste Tarifas y Ocupación'!E55</f>
        <v>0</v>
      </c>
      <c r="J51" s="211">
        <f>+'A) Reajuste Tarifas y Ocupación'!F55</f>
        <v>0</v>
      </c>
      <c r="K51" s="575">
        <f t="shared" si="0"/>
        <v>0</v>
      </c>
      <c r="L51" s="576">
        <f t="shared" si="1"/>
        <v>0</v>
      </c>
      <c r="M51" s="576">
        <f t="shared" si="2"/>
        <v>0</v>
      </c>
      <c r="N51" s="577">
        <f t="shared" si="3"/>
        <v>0</v>
      </c>
      <c r="O51" s="304">
        <f>+'A) Reajuste Tarifas y Ocupación'!G55</f>
        <v>0</v>
      </c>
      <c r="P51" s="305">
        <f>+'A) Reajuste Tarifas y Ocupación'!H55</f>
        <v>0</v>
      </c>
      <c r="Q51" s="305">
        <f>+'A) Reajuste Tarifas y Ocupación'!I55</f>
        <v>0</v>
      </c>
      <c r="R51" s="307">
        <f>+'A) Reajuste Tarifas y Ocupación'!J55</f>
        <v>0</v>
      </c>
    </row>
    <row r="52" spans="1:18" s="11" customFormat="1" x14ac:dyDescent="0.2">
      <c r="A52" s="827"/>
      <c r="B52" s="154" t="str">
        <f>+'A) Reajuste Tarifas y Ocupación'!B56</f>
        <v>(Nombre de prestación 3)</v>
      </c>
      <c r="C52" s="218">
        <f>+'A) Reajuste Tarifas y Ocupación'!K56</f>
        <v>0</v>
      </c>
      <c r="D52" s="203">
        <f>+'A) Reajuste Tarifas y Ocupación'!L56</f>
        <v>0</v>
      </c>
      <c r="E52" s="203">
        <f>+'A) Reajuste Tarifas y Ocupación'!M56</f>
        <v>0</v>
      </c>
      <c r="F52" s="204">
        <f>+'A) Reajuste Tarifas y Ocupación'!N56</f>
        <v>0</v>
      </c>
      <c r="G52" s="209">
        <f>+'A) Reajuste Tarifas y Ocupación'!C56</f>
        <v>0</v>
      </c>
      <c r="H52" s="210">
        <f>+'A) Reajuste Tarifas y Ocupación'!D56</f>
        <v>0</v>
      </c>
      <c r="I52" s="210">
        <f>+'A) Reajuste Tarifas y Ocupación'!E56</f>
        <v>0</v>
      </c>
      <c r="J52" s="211">
        <f>+'A) Reajuste Tarifas y Ocupación'!F56</f>
        <v>0</v>
      </c>
      <c r="K52" s="575">
        <f t="shared" si="0"/>
        <v>0</v>
      </c>
      <c r="L52" s="576">
        <f t="shared" si="1"/>
        <v>0</v>
      </c>
      <c r="M52" s="576">
        <f t="shared" si="2"/>
        <v>0</v>
      </c>
      <c r="N52" s="577">
        <f t="shared" si="3"/>
        <v>0</v>
      </c>
      <c r="O52" s="304">
        <f>+'A) Reajuste Tarifas y Ocupación'!G56</f>
        <v>0</v>
      </c>
      <c r="P52" s="305">
        <f>+'A) Reajuste Tarifas y Ocupación'!H56</f>
        <v>0</v>
      </c>
      <c r="Q52" s="305">
        <f>+'A) Reajuste Tarifas y Ocupación'!I56</f>
        <v>0</v>
      </c>
      <c r="R52" s="307">
        <f>+'A) Reajuste Tarifas y Ocupación'!J56</f>
        <v>0</v>
      </c>
    </row>
    <row r="53" spans="1:18" s="11" customFormat="1" x14ac:dyDescent="0.2">
      <c r="A53" s="827"/>
      <c r="B53" s="154" t="str">
        <f>+'A) Reajuste Tarifas y Ocupación'!B57</f>
        <v>(Nombre de prestación 4)</v>
      </c>
      <c r="C53" s="218">
        <f>+'A) Reajuste Tarifas y Ocupación'!K57</f>
        <v>0</v>
      </c>
      <c r="D53" s="203">
        <f>+'A) Reajuste Tarifas y Ocupación'!L57</f>
        <v>0</v>
      </c>
      <c r="E53" s="203">
        <f>+'A) Reajuste Tarifas y Ocupación'!M57</f>
        <v>0</v>
      </c>
      <c r="F53" s="204">
        <f>+'A) Reajuste Tarifas y Ocupación'!N57</f>
        <v>0</v>
      </c>
      <c r="G53" s="209">
        <f>+'A) Reajuste Tarifas y Ocupación'!C57</f>
        <v>0</v>
      </c>
      <c r="H53" s="210">
        <f>+'A) Reajuste Tarifas y Ocupación'!D57</f>
        <v>0</v>
      </c>
      <c r="I53" s="210">
        <f>+'A) Reajuste Tarifas y Ocupación'!E57</f>
        <v>0</v>
      </c>
      <c r="J53" s="211">
        <f>+'A) Reajuste Tarifas y Ocupación'!F57</f>
        <v>0</v>
      </c>
      <c r="K53" s="575">
        <f t="shared" si="0"/>
        <v>0</v>
      </c>
      <c r="L53" s="576">
        <f t="shared" si="1"/>
        <v>0</v>
      </c>
      <c r="M53" s="576">
        <f t="shared" si="2"/>
        <v>0</v>
      </c>
      <c r="N53" s="577">
        <f t="shared" si="3"/>
        <v>0</v>
      </c>
      <c r="O53" s="304">
        <f>+'A) Reajuste Tarifas y Ocupación'!G57</f>
        <v>0</v>
      </c>
      <c r="P53" s="305">
        <f>+'A) Reajuste Tarifas y Ocupación'!H57</f>
        <v>0</v>
      </c>
      <c r="Q53" s="305">
        <f>+'A) Reajuste Tarifas y Ocupación'!I57</f>
        <v>0</v>
      </c>
      <c r="R53" s="307">
        <f>+'A) Reajuste Tarifas y Ocupación'!J57</f>
        <v>0</v>
      </c>
    </row>
    <row r="54" spans="1:18" s="11" customFormat="1" ht="13.5" thickBot="1" x14ac:dyDescent="0.25">
      <c r="A54" s="828"/>
      <c r="B54" s="187" t="str">
        <f>+'A) Reajuste Tarifas y Ocupación'!B58</f>
        <v>(Nombre de prestación 5)</v>
      </c>
      <c r="C54" s="219">
        <f>+'A) Reajuste Tarifas y Ocupación'!K58</f>
        <v>0</v>
      </c>
      <c r="D54" s="205">
        <f>+'A) Reajuste Tarifas y Ocupación'!L58</f>
        <v>0</v>
      </c>
      <c r="E54" s="205">
        <f>+'A) Reajuste Tarifas y Ocupación'!M58</f>
        <v>0</v>
      </c>
      <c r="F54" s="206">
        <f>+'A) Reajuste Tarifas y Ocupación'!N58</f>
        <v>0</v>
      </c>
      <c r="G54" s="212">
        <f>+'A) Reajuste Tarifas y Ocupación'!C58</f>
        <v>0</v>
      </c>
      <c r="H54" s="213">
        <f>+'A) Reajuste Tarifas y Ocupación'!D58</f>
        <v>0</v>
      </c>
      <c r="I54" s="213">
        <f>+'A) Reajuste Tarifas y Ocupación'!E58</f>
        <v>0</v>
      </c>
      <c r="J54" s="214">
        <f>+'A) Reajuste Tarifas y Ocupación'!F58</f>
        <v>0</v>
      </c>
      <c r="K54" s="578">
        <f t="shared" si="0"/>
        <v>0</v>
      </c>
      <c r="L54" s="579">
        <f t="shared" si="1"/>
        <v>0</v>
      </c>
      <c r="M54" s="579">
        <f t="shared" si="2"/>
        <v>0</v>
      </c>
      <c r="N54" s="580">
        <f t="shared" si="3"/>
        <v>0</v>
      </c>
      <c r="O54" s="311">
        <f>+'A) Reajuste Tarifas y Ocupación'!G58</f>
        <v>0</v>
      </c>
      <c r="P54" s="312">
        <f>+'A) Reajuste Tarifas y Ocupación'!H58</f>
        <v>0</v>
      </c>
      <c r="Q54" s="312">
        <f>+'A) Reajuste Tarifas y Ocupación'!I58</f>
        <v>0</v>
      </c>
      <c r="R54" s="313">
        <f>+'A) Reajuste Tarifas y Ocupación'!J58</f>
        <v>0</v>
      </c>
    </row>
    <row r="55" spans="1:18" s="11" customFormat="1" x14ac:dyDescent="0.2">
      <c r="A55" s="826" t="str">
        <f>+'A) Reajuste Tarifas y Ocupación'!A59</f>
        <v>(Nombre de S.C. n° 4)</v>
      </c>
      <c r="B55" s="188" t="str">
        <f>+'A) Reajuste Tarifas y Ocupación'!B59</f>
        <v>(Nombre de prestación 1)</v>
      </c>
      <c r="C55" s="220">
        <f>+'A) Reajuste Tarifas y Ocupación'!K59</f>
        <v>0</v>
      </c>
      <c r="D55" s="207">
        <f>+'A) Reajuste Tarifas y Ocupación'!L59</f>
        <v>0</v>
      </c>
      <c r="E55" s="207">
        <f>+'A) Reajuste Tarifas y Ocupación'!M59</f>
        <v>0</v>
      </c>
      <c r="F55" s="208">
        <f>+'A) Reajuste Tarifas y Ocupación'!N59</f>
        <v>0</v>
      </c>
      <c r="G55" s="215">
        <f>+'A) Reajuste Tarifas y Ocupación'!C59</f>
        <v>0</v>
      </c>
      <c r="H55" s="216">
        <f>+'A) Reajuste Tarifas y Ocupación'!D59</f>
        <v>0</v>
      </c>
      <c r="I55" s="216">
        <f>+'A) Reajuste Tarifas y Ocupación'!E59</f>
        <v>0</v>
      </c>
      <c r="J55" s="217">
        <f>+'A) Reajuste Tarifas y Ocupación'!F59</f>
        <v>0</v>
      </c>
      <c r="K55" s="581">
        <f t="shared" si="0"/>
        <v>0</v>
      </c>
      <c r="L55" s="582">
        <f t="shared" si="1"/>
        <v>0</v>
      </c>
      <c r="M55" s="582">
        <f t="shared" si="2"/>
        <v>0</v>
      </c>
      <c r="N55" s="583">
        <f t="shared" si="3"/>
        <v>0</v>
      </c>
      <c r="O55" s="320">
        <f>+'A) Reajuste Tarifas y Ocupación'!G59</f>
        <v>0</v>
      </c>
      <c r="P55" s="321">
        <f>+'A) Reajuste Tarifas y Ocupación'!H59</f>
        <v>0</v>
      </c>
      <c r="Q55" s="321">
        <f>+'A) Reajuste Tarifas y Ocupación'!I59</f>
        <v>0</v>
      </c>
      <c r="R55" s="322">
        <f>+'A) Reajuste Tarifas y Ocupación'!J59</f>
        <v>0</v>
      </c>
    </row>
    <row r="56" spans="1:18" s="11" customFormat="1" x14ac:dyDescent="0.2">
      <c r="A56" s="827"/>
      <c r="B56" s="154" t="str">
        <f>+'A) Reajuste Tarifas y Ocupación'!B60</f>
        <v>(Nombre de prestación 2)</v>
      </c>
      <c r="C56" s="218">
        <f>+'A) Reajuste Tarifas y Ocupación'!K60</f>
        <v>0</v>
      </c>
      <c r="D56" s="203">
        <f>+'A) Reajuste Tarifas y Ocupación'!L60</f>
        <v>0</v>
      </c>
      <c r="E56" s="203">
        <f>+'A) Reajuste Tarifas y Ocupación'!M60</f>
        <v>0</v>
      </c>
      <c r="F56" s="204">
        <f>+'A) Reajuste Tarifas y Ocupación'!N60</f>
        <v>0</v>
      </c>
      <c r="G56" s="209">
        <f>+'A) Reajuste Tarifas y Ocupación'!C60</f>
        <v>0</v>
      </c>
      <c r="H56" s="210">
        <f>+'A) Reajuste Tarifas y Ocupación'!D60</f>
        <v>0</v>
      </c>
      <c r="I56" s="210">
        <f>+'A) Reajuste Tarifas y Ocupación'!E60</f>
        <v>0</v>
      </c>
      <c r="J56" s="211">
        <f>+'A) Reajuste Tarifas y Ocupación'!F60</f>
        <v>0</v>
      </c>
      <c r="K56" s="575">
        <f t="shared" si="0"/>
        <v>0</v>
      </c>
      <c r="L56" s="576">
        <f t="shared" si="1"/>
        <v>0</v>
      </c>
      <c r="M56" s="576">
        <f t="shared" si="2"/>
        <v>0</v>
      </c>
      <c r="N56" s="577">
        <f t="shared" si="3"/>
        <v>0</v>
      </c>
      <c r="O56" s="304">
        <f>+'A) Reajuste Tarifas y Ocupación'!G60</f>
        <v>0</v>
      </c>
      <c r="P56" s="305">
        <f>+'A) Reajuste Tarifas y Ocupación'!H60</f>
        <v>0</v>
      </c>
      <c r="Q56" s="305">
        <f>+'A) Reajuste Tarifas y Ocupación'!I60</f>
        <v>0</v>
      </c>
      <c r="R56" s="307">
        <f>+'A) Reajuste Tarifas y Ocupación'!J60</f>
        <v>0</v>
      </c>
    </row>
    <row r="57" spans="1:18" s="11" customFormat="1" x14ac:dyDescent="0.2">
      <c r="A57" s="827"/>
      <c r="B57" s="154" t="str">
        <f>+'A) Reajuste Tarifas y Ocupación'!B61</f>
        <v>(Nombre de prestación 3)</v>
      </c>
      <c r="C57" s="218">
        <f>+'A) Reajuste Tarifas y Ocupación'!K61</f>
        <v>0</v>
      </c>
      <c r="D57" s="203">
        <f>+'A) Reajuste Tarifas y Ocupación'!L61</f>
        <v>0</v>
      </c>
      <c r="E57" s="203">
        <f>+'A) Reajuste Tarifas y Ocupación'!M61</f>
        <v>0</v>
      </c>
      <c r="F57" s="204">
        <f>+'A) Reajuste Tarifas y Ocupación'!N61</f>
        <v>0</v>
      </c>
      <c r="G57" s="209">
        <f>+'A) Reajuste Tarifas y Ocupación'!C61</f>
        <v>0</v>
      </c>
      <c r="H57" s="210">
        <f>+'A) Reajuste Tarifas y Ocupación'!D61</f>
        <v>0</v>
      </c>
      <c r="I57" s="210">
        <f>+'A) Reajuste Tarifas y Ocupación'!E61</f>
        <v>0</v>
      </c>
      <c r="J57" s="211">
        <f>+'A) Reajuste Tarifas y Ocupación'!F61</f>
        <v>0</v>
      </c>
      <c r="K57" s="575">
        <f t="shared" si="0"/>
        <v>0</v>
      </c>
      <c r="L57" s="576">
        <f t="shared" si="1"/>
        <v>0</v>
      </c>
      <c r="M57" s="576">
        <f t="shared" si="2"/>
        <v>0</v>
      </c>
      <c r="N57" s="577">
        <f t="shared" si="3"/>
        <v>0</v>
      </c>
      <c r="O57" s="304">
        <f>+'A) Reajuste Tarifas y Ocupación'!G61</f>
        <v>0</v>
      </c>
      <c r="P57" s="305">
        <f>+'A) Reajuste Tarifas y Ocupación'!H61</f>
        <v>0</v>
      </c>
      <c r="Q57" s="305">
        <f>+'A) Reajuste Tarifas y Ocupación'!I61</f>
        <v>0</v>
      </c>
      <c r="R57" s="307">
        <f>+'A) Reajuste Tarifas y Ocupación'!J61</f>
        <v>0</v>
      </c>
    </row>
    <row r="58" spans="1:18" s="11" customFormat="1" x14ac:dyDescent="0.2">
      <c r="A58" s="827"/>
      <c r="B58" s="154" t="str">
        <f>+'A) Reajuste Tarifas y Ocupación'!B62</f>
        <v>(Nombre de prestación 4)</v>
      </c>
      <c r="C58" s="218">
        <f>+'A) Reajuste Tarifas y Ocupación'!K62</f>
        <v>0</v>
      </c>
      <c r="D58" s="203">
        <f>+'A) Reajuste Tarifas y Ocupación'!L62</f>
        <v>0</v>
      </c>
      <c r="E58" s="203">
        <f>+'A) Reajuste Tarifas y Ocupación'!M62</f>
        <v>0</v>
      </c>
      <c r="F58" s="204">
        <f>+'A) Reajuste Tarifas y Ocupación'!N62</f>
        <v>0</v>
      </c>
      <c r="G58" s="209">
        <f>+'A) Reajuste Tarifas y Ocupación'!C62</f>
        <v>0</v>
      </c>
      <c r="H58" s="210">
        <f>+'A) Reajuste Tarifas y Ocupación'!D62</f>
        <v>0</v>
      </c>
      <c r="I58" s="210">
        <f>+'A) Reajuste Tarifas y Ocupación'!E62</f>
        <v>0</v>
      </c>
      <c r="J58" s="211">
        <f>+'A) Reajuste Tarifas y Ocupación'!F62</f>
        <v>0</v>
      </c>
      <c r="K58" s="575">
        <f t="shared" si="0"/>
        <v>0</v>
      </c>
      <c r="L58" s="576">
        <f t="shared" si="1"/>
        <v>0</v>
      </c>
      <c r="M58" s="576">
        <f t="shared" si="2"/>
        <v>0</v>
      </c>
      <c r="N58" s="577">
        <f t="shared" si="3"/>
        <v>0</v>
      </c>
      <c r="O58" s="304">
        <f>+'A) Reajuste Tarifas y Ocupación'!G62</f>
        <v>0</v>
      </c>
      <c r="P58" s="305">
        <f>+'A) Reajuste Tarifas y Ocupación'!H62</f>
        <v>0</v>
      </c>
      <c r="Q58" s="305">
        <f>+'A) Reajuste Tarifas y Ocupación'!I62</f>
        <v>0</v>
      </c>
      <c r="R58" s="307">
        <f>+'A) Reajuste Tarifas y Ocupación'!J62</f>
        <v>0</v>
      </c>
    </row>
    <row r="59" spans="1:18" s="11" customFormat="1" ht="13.5" thickBot="1" x14ac:dyDescent="0.25">
      <c r="A59" s="828"/>
      <c r="B59" s="187" t="str">
        <f>+'A) Reajuste Tarifas y Ocupación'!B63</f>
        <v>(Nombre de prestación 5)</v>
      </c>
      <c r="C59" s="219">
        <f>+'A) Reajuste Tarifas y Ocupación'!K63</f>
        <v>0</v>
      </c>
      <c r="D59" s="205">
        <f>+'A) Reajuste Tarifas y Ocupación'!L63</f>
        <v>0</v>
      </c>
      <c r="E59" s="205">
        <f>+'A) Reajuste Tarifas y Ocupación'!M63</f>
        <v>0</v>
      </c>
      <c r="F59" s="206">
        <f>+'A) Reajuste Tarifas y Ocupación'!N63</f>
        <v>0</v>
      </c>
      <c r="G59" s="212">
        <f>+'A) Reajuste Tarifas y Ocupación'!C63</f>
        <v>0</v>
      </c>
      <c r="H59" s="213">
        <f>+'A) Reajuste Tarifas y Ocupación'!D63</f>
        <v>0</v>
      </c>
      <c r="I59" s="213">
        <f>+'A) Reajuste Tarifas y Ocupación'!E63</f>
        <v>0</v>
      </c>
      <c r="J59" s="214">
        <f>+'A) Reajuste Tarifas y Ocupación'!F63</f>
        <v>0</v>
      </c>
      <c r="K59" s="578">
        <f t="shared" si="0"/>
        <v>0</v>
      </c>
      <c r="L59" s="579">
        <f t="shared" si="1"/>
        <v>0</v>
      </c>
      <c r="M59" s="579">
        <f t="shared" si="2"/>
        <v>0</v>
      </c>
      <c r="N59" s="580">
        <f t="shared" si="3"/>
        <v>0</v>
      </c>
      <c r="O59" s="308">
        <f>+'A) Reajuste Tarifas y Ocupación'!G63</f>
        <v>0</v>
      </c>
      <c r="P59" s="309">
        <f>+'A) Reajuste Tarifas y Ocupación'!H63</f>
        <v>0</v>
      </c>
      <c r="Q59" s="309">
        <f>+'A) Reajuste Tarifas y Ocupación'!I63</f>
        <v>0</v>
      </c>
      <c r="R59" s="310">
        <f>+'A) Reajuste Tarifas y Ocupación'!J63</f>
        <v>0</v>
      </c>
    </row>
  </sheetData>
  <sheetProtection algorithmName="SHA-512" hashValue="++TjEee3p+NuroPRi3dxKBr5045cEMaY0/Si0J+abto3+DDO6975aufqsoZ2fH1i7LC5P5WuYB0Qq4tn7RoMPQ==" saltValue="KTJ2U6Ddkvpg9oqyswnxeQ==" spinCount="100000" sheet="1" objects="1" scenarios="1"/>
  <mergeCells count="18">
    <mergeCell ref="O8:R8"/>
    <mergeCell ref="A35:A39"/>
    <mergeCell ref="A40:A44"/>
    <mergeCell ref="A45:A49"/>
    <mergeCell ref="A50:A54"/>
    <mergeCell ref="A8:A9"/>
    <mergeCell ref="B8:B9"/>
    <mergeCell ref="A55:A59"/>
    <mergeCell ref="A10:A14"/>
    <mergeCell ref="A15:A19"/>
    <mergeCell ref="A20:A24"/>
    <mergeCell ref="A25:A29"/>
    <mergeCell ref="A30:A34"/>
    <mergeCell ref="F4:G4"/>
    <mergeCell ref="G8:J8"/>
    <mergeCell ref="K8:N8"/>
    <mergeCell ref="C8:F8"/>
    <mergeCell ref="A6:D6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B10" sqref="B10:C126"/>
    </sheetView>
  </sheetViews>
  <sheetFormatPr baseColWidth="10" defaultColWidth="11.42578125" defaultRowHeight="12.75" x14ac:dyDescent="0.2"/>
  <cols>
    <col min="1" max="9" width="11.42578125" style="573"/>
    <col min="10" max="11" width="13.28515625" style="573" customWidth="1"/>
    <col min="12" max="16384" width="11.42578125" style="573"/>
  </cols>
  <sheetData>
    <row r="1" spans="1:16" s="371" customFormat="1" x14ac:dyDescent="0.2">
      <c r="J1" s="63" t="s">
        <v>180</v>
      </c>
      <c r="K1" s="8"/>
    </row>
    <row r="2" spans="1:16" s="371" customFormat="1" x14ac:dyDescent="0.2">
      <c r="J2" s="63" t="s">
        <v>140</v>
      </c>
      <c r="K2" s="8"/>
    </row>
    <row r="3" spans="1:16" s="371" customFormat="1" x14ac:dyDescent="0.2"/>
    <row r="4" spans="1:16" s="371" customFormat="1" ht="19.5" customHeight="1" x14ac:dyDescent="0.2">
      <c r="I4" s="363" t="s">
        <v>0</v>
      </c>
      <c r="J4" s="818" t="str">
        <f>+'A) Reajuste Tarifas y Ocupación'!E5</f>
        <v>(DEPTO./DELEG.)</v>
      </c>
      <c r="K4" s="819"/>
    </row>
    <row r="5" spans="1:16" s="371" customFormat="1" x14ac:dyDescent="0.2"/>
    <row r="6" spans="1:16" s="371" customFormat="1" ht="12.75" customHeight="1" x14ac:dyDescent="0.2">
      <c r="A6" s="95" t="s">
        <v>165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</row>
    <row r="8" spans="1:16" x14ac:dyDescent="0.2">
      <c r="A8" s="574"/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</row>
    <row r="9" spans="1:16" x14ac:dyDescent="0.2">
      <c r="A9" s="574"/>
      <c r="B9" s="574"/>
      <c r="C9" s="574"/>
      <c r="D9" s="574"/>
      <c r="E9" s="574"/>
      <c r="F9" s="574"/>
      <c r="G9" s="574"/>
      <c r="H9" s="574"/>
      <c r="I9" s="574"/>
    </row>
  </sheetData>
  <sheetProtection algorithmName="SHA-512" hashValue="57WYESrHGEEq7te1fqgzjGXh8uIrhxafaLEXOaq2aEyAefMGFhp4yWaQ3lOi5n1gabXwCMI1qeWj8GHCBqk7hw==" saltValue="TUaVnAd7MWOlcr2A2o+5X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Hoja1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320 Carolina Vera</cp:lastModifiedBy>
  <cp:lastPrinted>2017-09-14T16:34:08Z</cp:lastPrinted>
  <dcterms:created xsi:type="dcterms:W3CDTF">2017-05-11T00:45:10Z</dcterms:created>
  <dcterms:modified xsi:type="dcterms:W3CDTF">2018-12-04T12:38:50Z</dcterms:modified>
</cp:coreProperties>
</file>