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13426884\Desktop\PLANILLAS TARIFAS 2020 (A. EDUCACIONAL)\"/>
    </mc:Choice>
  </mc:AlternateContent>
  <workbookProtection workbookPassword="9C6E" lockStructure="1"/>
  <bookViews>
    <workbookView xWindow="0" yWindow="0" windowWidth="28800" windowHeight="12345" tabRatio="929"/>
  </bookViews>
  <sheets>
    <sheet name="Instrucciones" sheetId="14" r:id="rId1"/>
    <sheet name="Índice Tablas" sheetId="11" r:id="rId2"/>
    <sheet name="A) Resumen Ingresos y Egresos" sheetId="2" r:id="rId3"/>
    <sheet name="B) Reajuste Tarifas y Ocupación" sheetId="7" r:id="rId4"/>
    <sheet name="C) Costos Directos" sheetId="3" r:id="rId5"/>
    <sheet name="D) Costos Indirectos" sheetId="13" r:id="rId6"/>
    <sheet name="E) Resumen Tarifado " sheetId="5" r:id="rId7"/>
    <sheet name="F) Remuneraciones" sheetId="12" r:id="rId8"/>
    <sheet name="G) Comparación Mercado" sheetId="1" r:id="rId9"/>
    <sheet name="H) Detalle Datos" sheetId="9" r:id="rId10"/>
  </sheets>
  <definedNames>
    <definedName name="__xlnm_Print_Area">'A) Resumen Ingresos y Egresos'!$A$1:$N$28</definedName>
    <definedName name="__xlnm_Print_Area_1">'C) Costos Directos'!$A$1:$H$38</definedName>
    <definedName name="__xlnm_Print_Area_2">'E) Resumen Tarifado '!$A$4:$G$12</definedName>
    <definedName name="__xlnm_Print_Titles">'A) Resumen Ingresos y Egresos'!$1:$18</definedName>
    <definedName name="__xlnm_Print_Titles_1">'C) Costos Directos'!$1:$11</definedName>
    <definedName name="__xlnm_Print_Titles_2">NA()</definedName>
    <definedName name="_xlnm.Print_Area" localSheetId="2">'A) Resumen Ingresos y Egresos'!$A$1:$N$28</definedName>
    <definedName name="_xlnm.Print_Area" localSheetId="4">'C) Costos Directos'!$A$1:$H$75</definedName>
    <definedName name="_xlnm.Print_Area" localSheetId="6">'E) Resumen Tarifado '!$A$4:$G$12</definedName>
    <definedName name="bienique1">'A) Resumen Ingresos y Egresos'!$A$8</definedName>
    <definedName name="Excel_BuiltIn_Print_Area" localSheetId="4">'C) Costos Directos'!$A$1:$H$38</definedName>
    <definedName name="Excel_BuiltIn_Print_Area_1_1">NA()</definedName>
    <definedName name="Excel_BuiltIn_Print_Area_4_1">NA()</definedName>
    <definedName name="Excel_BuiltIn_Print_Area_5_1">NA()</definedName>
    <definedName name="Excel_BuiltIn_Print_Titles_4">NA()</definedName>
    <definedName name="Excel_BuiltIn_Print_Titles_5">NA()</definedName>
    <definedName name="_xlnm.Print_Titles" localSheetId="2">'A) Resumen Ingresos y Egresos'!$1:$18</definedName>
    <definedName name="_xlnm.Print_Titles" localSheetId="4">'C) Costos Directos'!$1:$11</definedName>
  </definedNames>
  <calcPr calcId="162913"/>
</workbook>
</file>

<file path=xl/calcChain.xml><?xml version="1.0" encoding="utf-8"?>
<calcChain xmlns="http://schemas.openxmlformats.org/spreadsheetml/2006/main">
  <c r="AP15" i="13" l="1"/>
  <c r="AN15" i="13"/>
  <c r="AE15" i="13"/>
  <c r="AD15" i="13"/>
  <c r="AC15" i="13"/>
  <c r="AB15" i="13"/>
  <c r="AA15" i="13"/>
  <c r="Z15" i="13"/>
  <c r="J23" i="2"/>
  <c r="K23" i="2"/>
  <c r="L23" i="2"/>
  <c r="M23" i="2"/>
  <c r="I23" i="2"/>
  <c r="J22" i="2"/>
  <c r="K22" i="2"/>
  <c r="I22" i="2"/>
  <c r="Q17" i="1"/>
  <c r="C17" i="1"/>
  <c r="H17" i="1" s="1"/>
  <c r="E17" i="1"/>
  <c r="B17" i="1"/>
  <c r="R11" i="5"/>
  <c r="S11" i="5"/>
  <c r="T11" i="5"/>
  <c r="U11" i="5"/>
  <c r="V11" i="5"/>
  <c r="H11" i="5"/>
  <c r="I11" i="5"/>
  <c r="N11" i="5" s="1"/>
  <c r="J11" i="5"/>
  <c r="K11" i="5"/>
  <c r="L11" i="5"/>
  <c r="B11" i="5"/>
  <c r="D11" i="5"/>
  <c r="E11" i="5"/>
  <c r="O11" i="5" s="1"/>
  <c r="P22" i="2"/>
  <c r="H24" i="7"/>
  <c r="P13" i="7"/>
  <c r="L22" i="2" s="1"/>
  <c r="M13" i="7"/>
  <c r="C11" i="5" s="1"/>
  <c r="M11" i="5" s="1"/>
  <c r="L13" i="7"/>
  <c r="Q13" i="7" s="1"/>
  <c r="M22" i="2" s="1"/>
  <c r="K13" i="7"/>
  <c r="J13" i="7"/>
  <c r="O13" i="7" s="1"/>
  <c r="I13" i="7"/>
  <c r="N13" i="7" s="1"/>
  <c r="D17" i="1" s="1"/>
  <c r="G11" i="5" l="1"/>
  <c r="Q11" i="5" s="1"/>
  <c r="G17" i="1"/>
  <c r="L17" i="1" s="1"/>
  <c r="F11" i="5"/>
  <c r="P11" i="5" s="1"/>
  <c r="F17" i="1"/>
  <c r="K17" i="1" s="1"/>
  <c r="I17" i="1"/>
  <c r="J17" i="1"/>
  <c r="B24" i="7"/>
  <c r="B25" i="7"/>
  <c r="P24" i="2" l="1"/>
  <c r="M24" i="2"/>
  <c r="K24" i="2"/>
  <c r="I24" i="2"/>
  <c r="L24" i="2"/>
  <c r="E22" i="2"/>
  <c r="G23" i="2"/>
  <c r="E23" i="2"/>
  <c r="H22" i="2"/>
  <c r="F22" i="2"/>
  <c r="D22" i="2"/>
  <c r="E24" i="2" l="1"/>
  <c r="J24" i="2"/>
  <c r="O24" i="2" s="1"/>
  <c r="G22" i="2"/>
  <c r="G24" i="2" s="1"/>
  <c r="F23" i="2"/>
  <c r="F24" i="2" s="1"/>
  <c r="D23" i="2"/>
  <c r="D24" i="2" s="1"/>
  <c r="H23" i="2"/>
  <c r="H24" i="2" s="1"/>
  <c r="N24" i="2" l="1"/>
  <c r="Q24" i="2" s="1"/>
  <c r="D18" i="3" l="1"/>
  <c r="G20" i="3" l="1"/>
  <c r="H20" i="3" s="1"/>
  <c r="G21" i="3"/>
  <c r="H21" i="3" s="1"/>
  <c r="I12" i="7" l="1"/>
  <c r="N12" i="7" s="1"/>
  <c r="M12" i="7" l="1"/>
  <c r="S16" i="13"/>
  <c r="S17" i="13"/>
  <c r="S18" i="13"/>
  <c r="S19" i="13"/>
  <c r="S20" i="13"/>
  <c r="S21" i="13"/>
  <c r="S22" i="13"/>
  <c r="S23" i="13"/>
  <c r="S24" i="13"/>
  <c r="S25" i="13"/>
  <c r="S26" i="13"/>
  <c r="S27" i="13"/>
  <c r="S28" i="13"/>
  <c r="S29" i="13"/>
  <c r="S30" i="13"/>
  <c r="S31" i="13"/>
  <c r="S32" i="13"/>
  <c r="S33" i="13"/>
  <c r="S34" i="13"/>
  <c r="S35" i="13"/>
  <c r="S36" i="13"/>
  <c r="S37" i="13"/>
  <c r="S38" i="13"/>
  <c r="S39" i="13"/>
  <c r="S40" i="13"/>
  <c r="S41" i="13"/>
  <c r="S42" i="13"/>
  <c r="S43" i="13"/>
  <c r="S44" i="13"/>
  <c r="S45" i="13"/>
  <c r="S46" i="13"/>
  <c r="S47" i="13"/>
  <c r="S48" i="13"/>
  <c r="S49" i="13"/>
  <c r="S50" i="13"/>
  <c r="S51" i="13"/>
  <c r="S52" i="13"/>
  <c r="S53" i="13"/>
  <c r="S54" i="13"/>
  <c r="S55" i="13"/>
  <c r="S56" i="13"/>
  <c r="S57" i="13"/>
  <c r="S58" i="13"/>
  <c r="S59" i="13"/>
  <c r="S60" i="13"/>
  <c r="S61" i="13"/>
  <c r="S15" i="13"/>
  <c r="J48" i="13"/>
  <c r="K48" i="13" s="1"/>
  <c r="J47" i="13"/>
  <c r="K47" i="13" s="1"/>
  <c r="J46" i="13"/>
  <c r="K46" i="13" s="1"/>
  <c r="R46" i="13" s="1"/>
  <c r="J45" i="13"/>
  <c r="K45" i="13" s="1"/>
  <c r="J44" i="13"/>
  <c r="K44" i="13" s="1"/>
  <c r="J43" i="13"/>
  <c r="K43" i="13" s="1"/>
  <c r="J42" i="13"/>
  <c r="K42" i="13" s="1"/>
  <c r="R42" i="13" s="1"/>
  <c r="J41" i="13"/>
  <c r="K41" i="13" s="1"/>
  <c r="J53" i="13"/>
  <c r="K53" i="13" s="1"/>
  <c r="R53" i="13" s="1"/>
  <c r="J52" i="13"/>
  <c r="K52" i="13" s="1"/>
  <c r="J51" i="13"/>
  <c r="K51" i="13" s="1"/>
  <c r="J50" i="13"/>
  <c r="K50" i="13" s="1"/>
  <c r="R45" i="13" l="1"/>
  <c r="P45" i="13"/>
  <c r="N45" i="13"/>
  <c r="N48" i="13"/>
  <c r="R48" i="13"/>
  <c r="P48" i="13"/>
  <c r="P43" i="13"/>
  <c r="N43" i="13"/>
  <c r="R43" i="13"/>
  <c r="R41" i="13"/>
  <c r="P41" i="13"/>
  <c r="N41" i="13"/>
  <c r="N44" i="13"/>
  <c r="R44" i="13"/>
  <c r="P44" i="13"/>
  <c r="P47" i="13"/>
  <c r="N47" i="13"/>
  <c r="R47" i="13"/>
  <c r="N42" i="13"/>
  <c r="N46" i="13"/>
  <c r="P42" i="13"/>
  <c r="P46" i="13"/>
  <c r="N51" i="13"/>
  <c r="R51" i="13"/>
  <c r="P51" i="13"/>
  <c r="R52" i="13"/>
  <c r="P52" i="13"/>
  <c r="N52" i="13"/>
  <c r="P50" i="13"/>
  <c r="N50" i="13"/>
  <c r="R50" i="13"/>
  <c r="N53" i="13"/>
  <c r="P53" i="13"/>
  <c r="Q16" i="1"/>
  <c r="R12" i="5"/>
  <c r="R10" i="5"/>
  <c r="H12" i="5"/>
  <c r="I12" i="5"/>
  <c r="J12" i="5"/>
  <c r="K12" i="5"/>
  <c r="L12" i="5"/>
  <c r="J10" i="5"/>
  <c r="K10" i="5"/>
  <c r="L10" i="5"/>
  <c r="W78" i="13"/>
  <c r="W70" i="13"/>
  <c r="W60" i="13"/>
  <c r="W49" i="13"/>
  <c r="W46" i="13"/>
  <c r="W41" i="13"/>
  <c r="W20" i="13"/>
  <c r="W16" i="13"/>
  <c r="J69" i="13"/>
  <c r="K69" i="13" s="1"/>
  <c r="J68" i="13"/>
  <c r="K68" i="13" s="1"/>
  <c r="J67" i="13"/>
  <c r="K67" i="13" s="1"/>
  <c r="J66" i="13"/>
  <c r="K66" i="13" s="1"/>
  <c r="J65" i="13"/>
  <c r="K65" i="13" s="1"/>
  <c r="J61" i="13"/>
  <c r="K61" i="13" s="1"/>
  <c r="J60" i="13"/>
  <c r="K60" i="13" s="1"/>
  <c r="J59" i="13"/>
  <c r="K59" i="13" s="1"/>
  <c r="J58" i="13"/>
  <c r="K58" i="13" s="1"/>
  <c r="J57" i="13"/>
  <c r="K57" i="13" s="1"/>
  <c r="J56" i="13"/>
  <c r="K56" i="13" s="1"/>
  <c r="J55" i="13"/>
  <c r="K55" i="13" s="1"/>
  <c r="J54" i="13"/>
  <c r="K54" i="13" s="1"/>
  <c r="J49" i="13"/>
  <c r="K49" i="13" s="1"/>
  <c r="P49" i="13" s="1"/>
  <c r="J40" i="13"/>
  <c r="K40" i="13" s="1"/>
  <c r="J39" i="13"/>
  <c r="K39" i="13" s="1"/>
  <c r="J38" i="13"/>
  <c r="K38" i="13" s="1"/>
  <c r="R38" i="13" s="1"/>
  <c r="J37" i="13"/>
  <c r="K37" i="13" s="1"/>
  <c r="J36" i="13"/>
  <c r="K36" i="13" s="1"/>
  <c r="J35" i="13"/>
  <c r="K35" i="13" s="1"/>
  <c r="J34" i="13"/>
  <c r="K34" i="13" s="1"/>
  <c r="J33" i="13"/>
  <c r="K33" i="13" s="1"/>
  <c r="J32" i="13"/>
  <c r="K32" i="13" s="1"/>
  <c r="J31" i="13"/>
  <c r="K31" i="13" s="1"/>
  <c r="J30" i="13"/>
  <c r="K30" i="13" s="1"/>
  <c r="J29" i="13"/>
  <c r="K29" i="13" s="1"/>
  <c r="J28" i="13"/>
  <c r="K28" i="13" s="1"/>
  <c r="J27" i="13"/>
  <c r="K27" i="13" s="1"/>
  <c r="J26" i="13"/>
  <c r="K26" i="13" s="1"/>
  <c r="J25" i="13"/>
  <c r="K25" i="13" s="1"/>
  <c r="J24" i="13"/>
  <c r="K24" i="13" s="1"/>
  <c r="J23" i="13"/>
  <c r="K23" i="13" s="1"/>
  <c r="J22" i="13"/>
  <c r="K22" i="13" s="1"/>
  <c r="J21" i="13"/>
  <c r="K21" i="13" s="1"/>
  <c r="J20" i="13"/>
  <c r="K20" i="13" s="1"/>
  <c r="J19" i="13"/>
  <c r="K19" i="13" s="1"/>
  <c r="J18" i="13"/>
  <c r="K18" i="13" s="1"/>
  <c r="J17" i="13"/>
  <c r="K17" i="13" s="1"/>
  <c r="J16" i="13"/>
  <c r="K16" i="13" s="1"/>
  <c r="J15" i="13"/>
  <c r="K15" i="13" s="1"/>
  <c r="E4" i="13"/>
  <c r="K70" i="13" l="1"/>
  <c r="K62" i="13"/>
  <c r="N15" i="13"/>
  <c r="W40" i="13"/>
  <c r="P15" i="13"/>
  <c r="W15" i="13"/>
  <c r="R34" i="13"/>
  <c r="P60" i="13"/>
  <c r="P61" i="13"/>
  <c r="N57" i="13"/>
  <c r="R61" i="13"/>
  <c r="P57" i="13"/>
  <c r="P56" i="13"/>
  <c r="N56" i="13"/>
  <c r="N28" i="13"/>
  <c r="P28" i="13"/>
  <c r="R19" i="13"/>
  <c r="P22" i="13"/>
  <c r="N25" i="13"/>
  <c r="N29" i="13"/>
  <c r="N37" i="13"/>
  <c r="R22" i="13"/>
  <c r="P25" i="13"/>
  <c r="P29" i="13"/>
  <c r="R33" i="13"/>
  <c r="R37" i="13"/>
  <c r="R57" i="13"/>
  <c r="R29" i="13"/>
  <c r="R15" i="13"/>
  <c r="R17" i="13"/>
  <c r="P17" i="13"/>
  <c r="N17" i="13"/>
  <c r="N18" i="13"/>
  <c r="P18" i="13"/>
  <c r="P55" i="13"/>
  <c r="N55" i="13"/>
  <c r="R55" i="13"/>
  <c r="R16" i="13"/>
  <c r="P16" i="13"/>
  <c r="N16" i="13"/>
  <c r="R18" i="13"/>
  <c r="P21" i="13"/>
  <c r="R21" i="13"/>
  <c r="N21" i="13"/>
  <c r="N26" i="13"/>
  <c r="P26" i="13"/>
  <c r="R26" i="13"/>
  <c r="N30" i="13"/>
  <c r="R30" i="13"/>
  <c r="P30" i="13"/>
  <c r="P31" i="13"/>
  <c r="R31" i="13"/>
  <c r="N31" i="13"/>
  <c r="P39" i="13"/>
  <c r="R39" i="13"/>
  <c r="N39" i="13"/>
  <c r="R40" i="13"/>
  <c r="P40" i="13"/>
  <c r="N40" i="13"/>
  <c r="N54" i="13"/>
  <c r="P54" i="13"/>
  <c r="R32" i="13"/>
  <c r="N32" i="13"/>
  <c r="P32" i="13"/>
  <c r="R54" i="13"/>
  <c r="P59" i="13"/>
  <c r="R59" i="13"/>
  <c r="N59" i="13"/>
  <c r="P27" i="13"/>
  <c r="N27" i="13"/>
  <c r="R27" i="13"/>
  <c r="R36" i="13"/>
  <c r="P36" i="13"/>
  <c r="N36" i="13"/>
  <c r="N58" i="13"/>
  <c r="R58" i="13"/>
  <c r="P58" i="13"/>
  <c r="R20" i="13"/>
  <c r="P20" i="13"/>
  <c r="P23" i="13"/>
  <c r="R24" i="13"/>
  <c r="P35" i="13"/>
  <c r="P19" i="13"/>
  <c r="N20" i="13"/>
  <c r="N23" i="13"/>
  <c r="N24" i="13"/>
  <c r="N33" i="13"/>
  <c r="N34" i="13"/>
  <c r="N35" i="13"/>
  <c r="N38" i="13"/>
  <c r="R49" i="13"/>
  <c r="N19" i="13"/>
  <c r="N22" i="13"/>
  <c r="R23" i="13"/>
  <c r="P24" i="13"/>
  <c r="R25" i="13"/>
  <c r="P33" i="13"/>
  <c r="P34" i="13"/>
  <c r="R35" i="13"/>
  <c r="P37" i="13"/>
  <c r="P38" i="13"/>
  <c r="N49" i="13"/>
  <c r="R60" i="13"/>
  <c r="R28" i="13"/>
  <c r="R56" i="13"/>
  <c r="N60" i="13"/>
  <c r="N61" i="13"/>
  <c r="J19" i="12"/>
  <c r="K19" i="12" s="1"/>
  <c r="J20" i="12"/>
  <c r="K20" i="12" s="1"/>
  <c r="J21" i="12"/>
  <c r="K21" i="12" s="1"/>
  <c r="J22" i="12"/>
  <c r="K22" i="12" s="1"/>
  <c r="J23" i="12"/>
  <c r="K23" i="12" s="1"/>
  <c r="J24" i="12"/>
  <c r="K24" i="12" s="1"/>
  <c r="J25" i="12"/>
  <c r="K25" i="12" s="1"/>
  <c r="J26" i="12"/>
  <c r="K26" i="12" s="1"/>
  <c r="J18" i="12"/>
  <c r="K18" i="12" s="1"/>
  <c r="I20" i="2"/>
  <c r="R62" i="13" l="1"/>
  <c r="Q62" i="13" s="1"/>
  <c r="P62" i="13"/>
  <c r="O62" i="13" s="1"/>
  <c r="N62" i="13"/>
  <c r="M62" i="13" s="1"/>
  <c r="W80" i="13"/>
  <c r="AG15" i="13" l="1"/>
  <c r="AH15" i="13" s="1"/>
  <c r="AK15" i="13"/>
  <c r="AL15" i="13" s="1"/>
  <c r="AI15" i="13"/>
  <c r="AJ15" i="13" s="1"/>
  <c r="M14" i="7"/>
  <c r="I19" i="2"/>
  <c r="AR15" i="13" l="1"/>
  <c r="C12" i="5"/>
  <c r="M12" i="5" s="1"/>
  <c r="C18" i="1"/>
  <c r="D16" i="1"/>
  <c r="I16" i="1" s="1"/>
  <c r="S10" i="5"/>
  <c r="L14" i="7"/>
  <c r="K14" i="7"/>
  <c r="J14" i="7"/>
  <c r="O14" i="7" s="1"/>
  <c r="I14" i="7"/>
  <c r="N14" i="7" s="1"/>
  <c r="L12" i="7"/>
  <c r="Q12" i="7" s="1"/>
  <c r="K12" i="7"/>
  <c r="P12" i="7" s="1"/>
  <c r="F16" i="1" l="1"/>
  <c r="K16" i="1" s="1"/>
  <c r="U10" i="5"/>
  <c r="G16" i="1"/>
  <c r="L16" i="1" s="1"/>
  <c r="V10" i="5"/>
  <c r="U12" i="5"/>
  <c r="P14" i="7"/>
  <c r="V12" i="5"/>
  <c r="Q14" i="7"/>
  <c r="S12" i="5"/>
  <c r="T12" i="5"/>
  <c r="P19" i="2"/>
  <c r="E12" i="5" l="1"/>
  <c r="O12" i="5" s="1"/>
  <c r="E18" i="1"/>
  <c r="G12" i="5"/>
  <c r="Q12" i="5" s="1"/>
  <c r="G18" i="1"/>
  <c r="D12" i="5"/>
  <c r="N12" i="5" s="1"/>
  <c r="D18" i="1"/>
  <c r="F12" i="5"/>
  <c r="P12" i="5" s="1"/>
  <c r="F18" i="1"/>
  <c r="L19" i="2"/>
  <c r="P25" i="2"/>
  <c r="P27" i="2" s="1"/>
  <c r="P21" i="2" l="1"/>
  <c r="P28" i="2" l="1"/>
  <c r="P29" i="2" s="1"/>
  <c r="K26" i="2"/>
  <c r="F26" i="2" s="1"/>
  <c r="K20" i="2"/>
  <c r="F20" i="2" s="1"/>
  <c r="J12" i="7"/>
  <c r="O12" i="7" s="1"/>
  <c r="H23" i="7"/>
  <c r="T10" i="5" l="1"/>
  <c r="K19" i="2"/>
  <c r="E16" i="1" l="1"/>
  <c r="J16" i="1" s="1"/>
  <c r="E10" i="5"/>
  <c r="O10" i="5" s="1"/>
  <c r="F19" i="2"/>
  <c r="F21" i="2" s="1"/>
  <c r="K21" i="2"/>
  <c r="K25" i="2" l="1"/>
  <c r="D9" i="2"/>
  <c r="D10" i="2" l="1"/>
  <c r="F25" i="2"/>
  <c r="F27" i="2" s="1"/>
  <c r="F28" i="2" s="1"/>
  <c r="F29" i="2" s="1"/>
  <c r="K27" i="2"/>
  <c r="K28" i="2" s="1"/>
  <c r="K29" i="2" s="1"/>
  <c r="E4" i="12"/>
  <c r="B11" i="12"/>
  <c r="J31" i="12"/>
  <c r="K31" i="12" s="1"/>
  <c r="J30" i="12"/>
  <c r="K30" i="12" s="1"/>
  <c r="J29" i="12"/>
  <c r="K29" i="12" s="1"/>
  <c r="J28" i="12"/>
  <c r="K28" i="12" s="1"/>
  <c r="J27" i="12"/>
  <c r="K27" i="12" s="1"/>
  <c r="J17" i="12"/>
  <c r="K17" i="12" s="1"/>
  <c r="J16" i="12"/>
  <c r="K16" i="12" s="1"/>
  <c r="J15" i="12"/>
  <c r="K15" i="12" s="1"/>
  <c r="J14" i="12"/>
  <c r="K14" i="12" s="1"/>
  <c r="J13" i="12"/>
  <c r="K13" i="12" s="1"/>
  <c r="J12" i="12"/>
  <c r="K12" i="12" s="1"/>
  <c r="J11" i="12"/>
  <c r="K11" i="12" s="1"/>
  <c r="L11" i="12" l="1"/>
  <c r="D14" i="3" l="1"/>
  <c r="L32" i="12"/>
  <c r="C16" i="1" l="1"/>
  <c r="H16" i="1" s="1"/>
  <c r="J26" i="2" l="1"/>
  <c r="E26" i="2" s="1"/>
  <c r="L26" i="2"/>
  <c r="M26" i="2"/>
  <c r="I26" i="2"/>
  <c r="I25" i="2"/>
  <c r="D25" i="2" s="1"/>
  <c r="J20" i="2"/>
  <c r="E20" i="2" s="1"/>
  <c r="L20" i="2"/>
  <c r="G20" i="2" s="1"/>
  <c r="M20" i="2"/>
  <c r="D20" i="2"/>
  <c r="B25" i="2"/>
  <c r="B19" i="2"/>
  <c r="I10" i="5"/>
  <c r="H10" i="5"/>
  <c r="B12" i="5"/>
  <c r="G74" i="3"/>
  <c r="H74" i="3" s="1"/>
  <c r="G72" i="3"/>
  <c r="H72" i="3" s="1"/>
  <c r="G71" i="3"/>
  <c r="H71" i="3" s="1"/>
  <c r="G70" i="3"/>
  <c r="H70" i="3" s="1"/>
  <c r="G69" i="3"/>
  <c r="H69" i="3" s="1"/>
  <c r="G68" i="3"/>
  <c r="H68" i="3" s="1"/>
  <c r="G67" i="3"/>
  <c r="H67" i="3" s="1"/>
  <c r="G66" i="3"/>
  <c r="H66" i="3" s="1"/>
  <c r="G64" i="3"/>
  <c r="H64" i="3" s="1"/>
  <c r="G63" i="3"/>
  <c r="H63" i="3" s="1"/>
  <c r="G62" i="3"/>
  <c r="H62" i="3" s="1"/>
  <c r="G61" i="3"/>
  <c r="H61" i="3" s="1"/>
  <c r="G60" i="3"/>
  <c r="H60" i="3" s="1"/>
  <c r="G59" i="3"/>
  <c r="H59" i="3" s="1"/>
  <c r="G58" i="3"/>
  <c r="H58" i="3" s="1"/>
  <c r="G57" i="3"/>
  <c r="H57" i="3" s="1"/>
  <c r="G55" i="3"/>
  <c r="H55" i="3" s="1"/>
  <c r="G54" i="3"/>
  <c r="H54" i="3" s="1"/>
  <c r="G53" i="3"/>
  <c r="H53" i="3" s="1"/>
  <c r="G52" i="3"/>
  <c r="H52" i="3" s="1"/>
  <c r="G51" i="3"/>
  <c r="H51" i="3" s="1"/>
  <c r="G50" i="3"/>
  <c r="H50" i="3" s="1"/>
  <c r="G49" i="3"/>
  <c r="H49" i="3" s="1"/>
  <c r="G48" i="3"/>
  <c r="H48" i="3" s="1"/>
  <c r="B18" i="1"/>
  <c r="B16" i="1"/>
  <c r="M25" i="2"/>
  <c r="H25" i="2" s="1"/>
  <c r="H25" i="7"/>
  <c r="A23" i="7"/>
  <c r="B23" i="7"/>
  <c r="M19" i="2"/>
  <c r="H19" i="2" s="1"/>
  <c r="D19" i="2"/>
  <c r="A16" i="1"/>
  <c r="C8" i="2"/>
  <c r="B8" i="2"/>
  <c r="D21" i="2" l="1"/>
  <c r="H20" i="2"/>
  <c r="M21" i="2"/>
  <c r="D26" i="2"/>
  <c r="I27" i="2"/>
  <c r="H26" i="2"/>
  <c r="M27" i="2"/>
  <c r="G26" i="2"/>
  <c r="I21" i="2"/>
  <c r="G19" i="2"/>
  <c r="L21" i="2"/>
  <c r="L25" i="2"/>
  <c r="L27" i="2" s="1"/>
  <c r="F10" i="5"/>
  <c r="P10" i="5" s="1"/>
  <c r="C10" i="5"/>
  <c r="M10" i="5" s="1"/>
  <c r="G10" i="5"/>
  <c r="Q10" i="5" s="1"/>
  <c r="M28" i="2" l="1"/>
  <c r="M29" i="2" s="1"/>
  <c r="L28" i="2"/>
  <c r="L29" i="2" s="1"/>
  <c r="I28" i="2"/>
  <c r="I29" i="2" s="1"/>
  <c r="G25" i="2"/>
  <c r="J4" i="9" l="1"/>
  <c r="Q18" i="1" l="1"/>
  <c r="H18" i="1" l="1"/>
  <c r="I18" i="1"/>
  <c r="J18" i="1"/>
  <c r="K18" i="1"/>
  <c r="L18" i="1"/>
  <c r="G4" i="5"/>
  <c r="D4" i="1"/>
  <c r="B10" i="5" l="1"/>
  <c r="A10" i="5"/>
  <c r="A19" i="2" l="1"/>
  <c r="A9" i="2"/>
  <c r="A12" i="3"/>
  <c r="D65" i="3" l="1"/>
  <c r="G65" i="3"/>
  <c r="H65" i="3"/>
  <c r="G46" i="3" l="1"/>
  <c r="H46" i="3" s="1"/>
  <c r="H73" i="3" l="1"/>
  <c r="G73" i="3"/>
  <c r="D73" i="3"/>
  <c r="H56" i="3"/>
  <c r="G56" i="3"/>
  <c r="D56" i="3"/>
  <c r="H47" i="3"/>
  <c r="G47" i="3"/>
  <c r="D47" i="3"/>
  <c r="H45" i="3"/>
  <c r="G45" i="3"/>
  <c r="D45" i="3"/>
  <c r="D40" i="3" l="1"/>
  <c r="G43" i="3"/>
  <c r="H43" i="3" s="1"/>
  <c r="G44" i="3"/>
  <c r="H44" i="3" s="1"/>
  <c r="G42" i="3" l="1"/>
  <c r="H42" i="3" s="1"/>
  <c r="G41" i="3"/>
  <c r="G16" i="3"/>
  <c r="H16" i="3" s="1"/>
  <c r="G17" i="3"/>
  <c r="H17" i="3" s="1"/>
  <c r="G19" i="3"/>
  <c r="G22" i="3"/>
  <c r="H22" i="3" s="1"/>
  <c r="G23" i="3"/>
  <c r="H23" i="3" s="1"/>
  <c r="G24" i="3"/>
  <c r="H24" i="3" s="1"/>
  <c r="G25" i="3"/>
  <c r="H25" i="3" s="1"/>
  <c r="G26" i="3"/>
  <c r="H26" i="3" s="1"/>
  <c r="G27" i="3"/>
  <c r="H27" i="3" s="1"/>
  <c r="G28" i="3"/>
  <c r="H28" i="3" s="1"/>
  <c r="G29" i="3"/>
  <c r="H29" i="3" s="1"/>
  <c r="G30" i="3"/>
  <c r="H30" i="3" s="1"/>
  <c r="G31" i="3"/>
  <c r="H31" i="3" s="1"/>
  <c r="G32" i="3"/>
  <c r="H32" i="3" s="1"/>
  <c r="G33" i="3"/>
  <c r="H33" i="3" s="1"/>
  <c r="G34" i="3"/>
  <c r="H34" i="3" s="1"/>
  <c r="G35" i="3"/>
  <c r="H35" i="3" s="1"/>
  <c r="G36" i="3"/>
  <c r="H36" i="3" s="1"/>
  <c r="G37" i="3"/>
  <c r="H37" i="3" s="1"/>
  <c r="G38" i="3"/>
  <c r="H38" i="3" s="1"/>
  <c r="G18" i="3" l="1"/>
  <c r="H41" i="3"/>
  <c r="H40" i="3" s="1"/>
  <c r="H39" i="3" s="1"/>
  <c r="G40" i="3"/>
  <c r="G39" i="3" s="1"/>
  <c r="H19" i="3"/>
  <c r="H18" i="3" s="1"/>
  <c r="G14" i="3" l="1"/>
  <c r="G15" i="3" l="1"/>
  <c r="A9" i="5"/>
  <c r="B9" i="5"/>
  <c r="H15" i="3" l="1"/>
  <c r="G13" i="3"/>
  <c r="G21" i="2"/>
  <c r="H21" i="2"/>
  <c r="G27" i="2"/>
  <c r="D27" i="2"/>
  <c r="H27" i="2"/>
  <c r="H28" i="2" l="1"/>
  <c r="H29" i="2" s="1"/>
  <c r="G28" i="2"/>
  <c r="G29" i="2" s="1"/>
  <c r="G12" i="3"/>
  <c r="G75" i="3" s="1"/>
  <c r="D28" i="2"/>
  <c r="D29" i="2" s="1"/>
  <c r="H14" i="3" l="1"/>
  <c r="D13" i="3"/>
  <c r="H13" i="3" l="1"/>
  <c r="H12" i="3" s="1"/>
  <c r="H75" i="3" s="1"/>
  <c r="H76" i="3" s="1"/>
  <c r="D12" i="3"/>
  <c r="D75" i="3" s="1"/>
  <c r="F9" i="2" l="1"/>
  <c r="F10" i="2" l="1"/>
  <c r="J25" i="2"/>
  <c r="G9" i="2" l="1"/>
  <c r="H9" i="2" s="1"/>
  <c r="J27" i="2"/>
  <c r="E25" i="2"/>
  <c r="E27" i="2" s="1"/>
  <c r="G10" i="2" l="1"/>
  <c r="N27" i="2"/>
  <c r="O27" i="2"/>
  <c r="L9" i="2" l="1"/>
  <c r="Q27" i="2"/>
  <c r="L10" i="2" l="1"/>
  <c r="D10" i="5"/>
  <c r="N10" i="5" s="1"/>
  <c r="J19" i="2"/>
  <c r="J21" i="2" s="1"/>
  <c r="J28" i="2" s="1"/>
  <c r="J29" i="2" s="1"/>
  <c r="E19" i="2" l="1"/>
  <c r="E21" i="2" s="1"/>
  <c r="E28" i="2" s="1"/>
  <c r="E29" i="2" s="1"/>
  <c r="O21" i="2"/>
  <c r="O28" i="2" s="1"/>
  <c r="O29" i="2" l="1"/>
  <c r="N21" i="2"/>
  <c r="N28" i="2" l="1"/>
  <c r="N29" i="2" s="1"/>
  <c r="C9" i="2"/>
  <c r="C10" i="2" s="1"/>
  <c r="Q21" i="2"/>
  <c r="Q28" i="2" l="1"/>
  <c r="Q29" i="2" s="1"/>
  <c r="B9" i="2"/>
  <c r="B10" i="2" s="1"/>
  <c r="E9" i="2" l="1"/>
  <c r="E10" i="2" s="1"/>
  <c r="I9" i="2" l="1"/>
  <c r="I10" i="2" s="1"/>
  <c r="H10" i="2"/>
</calcChain>
</file>

<file path=xl/comments1.xml><?xml version="1.0" encoding="utf-8"?>
<comments xmlns="http://schemas.openxmlformats.org/spreadsheetml/2006/main">
  <authors>
    <author>321 Marcelo Hernandez</author>
    <author>320 Carolina Vera</author>
  </authors>
  <commentList>
    <comment ref="N11" authorId="0" shapeId="0">
      <text>
        <r>
          <rPr>
            <b/>
            <sz val="9"/>
            <color indexed="81"/>
            <rFont val="Tahoma"/>
            <family val="2"/>
          </rPr>
          <t>La Tarifa es un 14% más que la tarifa de Personal Servicio Activo.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O11" authorId="1" shapeId="0">
      <text>
        <r>
          <rPr>
            <b/>
            <sz val="9"/>
            <color indexed="81"/>
            <rFont val="Tahoma"/>
            <family val="2"/>
          </rPr>
          <t>La Tarifa es un 20% más que la tarifa de Personal Servicio Activo.</t>
        </r>
      </text>
    </comment>
  </commentList>
</comments>
</file>

<file path=xl/comments2.xml><?xml version="1.0" encoding="utf-8"?>
<comments xmlns="http://schemas.openxmlformats.org/spreadsheetml/2006/main">
  <authors>
    <author>321 Marcelo Hernandez</author>
  </authors>
  <commentList>
    <comment ref="N1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P15" authorId="0" shapeId="0">
      <text>
        <r>
          <rPr>
            <b/>
            <sz val="9"/>
            <color indexed="81"/>
            <rFont val="Tahoma"/>
            <family val="2"/>
          </rPr>
          <t>Precio del año 2019 más reajuste de 6%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<sst xmlns="http://schemas.openxmlformats.org/spreadsheetml/2006/main" count="486" uniqueCount="239">
  <si>
    <t>REPARTICION:</t>
  </si>
  <si>
    <t xml:space="preserve">TOTAL </t>
  </si>
  <si>
    <t>Cálculo Ingreso</t>
  </si>
  <si>
    <t>Ocupación / Cargo</t>
  </si>
  <si>
    <t>Reajuste</t>
  </si>
  <si>
    <t>Prestación</t>
  </si>
  <si>
    <t>Total</t>
  </si>
  <si>
    <t>Meta Ocupación</t>
  </si>
  <si>
    <t>Total Prestaciones</t>
  </si>
  <si>
    <t>Ingreso anual</t>
  </si>
  <si>
    <t>Ingreso total anual</t>
  </si>
  <si>
    <t>COSTOS DE OPERACIÓN</t>
  </si>
  <si>
    <t>REMUNERACIONES DIRECTAS</t>
  </si>
  <si>
    <t>SUPLENCIAS Y REEMPLAZOS</t>
  </si>
  <si>
    <t>PERSONAL A TRATO Y TEMPORAL</t>
  </si>
  <si>
    <t>OTRAS REMUNERACIONES</t>
  </si>
  <si>
    <t>GASTO DE OPERACIÓN</t>
  </si>
  <si>
    <t>ALIMENTOS Y BEBIDAS</t>
  </si>
  <si>
    <t>TEXTILES Y ACABADOS TEXTILES</t>
  </si>
  <si>
    <t>COMBUSTIBLE LUBRIC P.VEHICULOS</t>
  </si>
  <si>
    <t>PARA CALEFACCION</t>
  </si>
  <si>
    <t>PRODUCTOS QUIMICOS</t>
  </si>
  <si>
    <t>MAT.P/MATEN.Y REPARACION</t>
  </si>
  <si>
    <t>EQUIPOS MENORES</t>
  </si>
  <si>
    <t>ELECTRICIDAD</t>
  </si>
  <si>
    <t>AGUA</t>
  </si>
  <si>
    <t>GAS</t>
  </si>
  <si>
    <t>TELEFONIA FIJA</t>
  </si>
  <si>
    <t>TELEFONIA CELULAR</t>
  </si>
  <si>
    <t>ACCESO A INTERNET</t>
  </si>
  <si>
    <t>SERVICIOS DE ASEO</t>
  </si>
  <si>
    <t>PASAJES, FLETES Y BODEGAJE</t>
  </si>
  <si>
    <t>SERVICIOS INFORMATICOS</t>
  </si>
  <si>
    <t>MAQUINAS Y EQUIPOS DE OFICINA</t>
  </si>
  <si>
    <t>GASTOS DE ADMINISTRACIÓN Y VENTAS</t>
  </si>
  <si>
    <t>GASTO EN PERSONAL</t>
  </si>
  <si>
    <t>% tiempo</t>
  </si>
  <si>
    <t>$ Costo</t>
  </si>
  <si>
    <t>VIATICOS PERSONAL COD.TRABAJO</t>
  </si>
  <si>
    <t>VESTUARIO ACC.Y PRENDAS DIVERS</t>
  </si>
  <si>
    <t>CALZADO</t>
  </si>
  <si>
    <t>CURSOS DE CAPACITACION</t>
  </si>
  <si>
    <t>CONSUMOS BÁSICOS</t>
  </si>
  <si>
    <t>ENLACES DE TELECOMUNICACIONES</t>
  </si>
  <si>
    <t>OTROS SERVICIOS BASICOS</t>
  </si>
  <si>
    <t>BIENES DE CONSUMO</t>
  </si>
  <si>
    <t>COMB.LUBR.DIRECTOS-INDIRECTOS</t>
  </si>
  <si>
    <t>MATERIALES DE OFICINA</t>
  </si>
  <si>
    <t>PROD.QUIMIC,FARMACEUTICOS IND.</t>
  </si>
  <si>
    <t>FERT.INSECT.FUNG.Y OTROS</t>
  </si>
  <si>
    <t>MAT.Y UTILES DE ASEO</t>
  </si>
  <si>
    <t>MENAJE OFICINA CASINO Y OTROS</t>
  </si>
  <si>
    <t>MOBILIARIO Y OTROS</t>
  </si>
  <si>
    <t>COSTO SERVICIO DESAYUNO</t>
  </si>
  <si>
    <t>COSTOS DE TEXT. VEST,O PRENDAS</t>
  </si>
  <si>
    <t>SERVICIOS GENERALES</t>
  </si>
  <si>
    <t>SERVICIO DE PUBLICIDAD</t>
  </si>
  <si>
    <t>SERVICIO DE IMPRESION</t>
  </si>
  <si>
    <t>SERVICIOS DE VIGILANCIA</t>
  </si>
  <si>
    <t>OTROS SERVICIOS GENERALES</t>
  </si>
  <si>
    <t>ARRIENDO DE TERRENOS</t>
  </si>
  <si>
    <t>ARRIENDO DE MOBILIARIO Y OTROS</t>
  </si>
  <si>
    <t>ARRIENDO DE MAQUINAS Y EQUIPOS</t>
  </si>
  <si>
    <t>OTROS ARRIENDOS</t>
  </si>
  <si>
    <t>SEGURO INMUEBLES</t>
  </si>
  <si>
    <t>MANTENCIÓN Y REPARACIÓN</t>
  </si>
  <si>
    <t>OTROS GASTOS</t>
  </si>
  <si>
    <t>Costo Unitario Promedio</t>
  </si>
  <si>
    <t>Cantidad</t>
  </si>
  <si>
    <t>ASISTENCIA RECREATIVA</t>
  </si>
  <si>
    <t>ASISTENCIA EDUCACIONAL</t>
  </si>
  <si>
    <t>ASISTENCIA COMERCIAL</t>
  </si>
  <si>
    <t>Institución</t>
  </si>
  <si>
    <t>Nombre</t>
  </si>
  <si>
    <t>Apellido</t>
  </si>
  <si>
    <t>DETALLE / OBSERVACIONES</t>
  </si>
  <si>
    <t>Número de Cuenta</t>
  </si>
  <si>
    <t>ítem de Gasto (según Plan de Cuenta Institucional)</t>
  </si>
  <si>
    <t>Costos Fijos</t>
  </si>
  <si>
    <t>Costos Variables</t>
  </si>
  <si>
    <t>Costos Directos</t>
  </si>
  <si>
    <t>Costos Indirectos</t>
  </si>
  <si>
    <t>Centro de Costo</t>
  </si>
  <si>
    <t>Ingresos Totales</t>
  </si>
  <si>
    <t>INSTRUCCIONES</t>
  </si>
  <si>
    <t>ÍNDICE DE TABLAS</t>
  </si>
  <si>
    <t>Mensualidad</t>
  </si>
  <si>
    <t>Mensualidad 2019</t>
  </si>
  <si>
    <t>Personal Servicio Activo Armada y otras FFAA</t>
  </si>
  <si>
    <t>En retiro</t>
  </si>
  <si>
    <t>Casos Especiales</t>
  </si>
  <si>
    <t>Ingreso por Matrícula</t>
  </si>
  <si>
    <t>Ingreso por Mensualidad</t>
  </si>
  <si>
    <t>Departamento de Informática</t>
  </si>
  <si>
    <t>Departamento de RR.HH.</t>
  </si>
  <si>
    <t>Departamento de Finanzas y Abastecimiento</t>
  </si>
  <si>
    <t>TOTAL GENERAL</t>
  </si>
  <si>
    <t>REMUNERACIONES TOTALES CÓDIGO DEL TRABAJO</t>
  </si>
  <si>
    <t>OTROS MATERIALES DE USO CONSUMO</t>
  </si>
  <si>
    <t>OTROS GASTOS IMPREVISTOS</t>
  </si>
  <si>
    <t>GASTOS MENORES (FOFI)</t>
  </si>
  <si>
    <t>MANT.Y REPAR. MOBILIARIO Y OTROS</t>
  </si>
  <si>
    <t>MANT.Y REPAR. DE EQUIPOS OFICINA</t>
  </si>
  <si>
    <t>MANT.Y REPAR. OTRAS MAQ. Y EQUIP.</t>
  </si>
  <si>
    <t>MANT.Y REPAR. EQUIPOS INFORMATICOS</t>
  </si>
  <si>
    <t>OTROS MANTEN. Y REPAR. MENORES</t>
  </si>
  <si>
    <t>SERVICIO DE MANTENCION JARDINES</t>
  </si>
  <si>
    <t>COSTO DIRECTO TOTAL</t>
  </si>
  <si>
    <t>Total Anual</t>
  </si>
  <si>
    <t>Costos Totales</t>
  </si>
  <si>
    <t>Reajuste propuesto</t>
  </si>
  <si>
    <t>TOTAL GENERAL COSTOS DIRECTOS</t>
  </si>
  <si>
    <t>COMPARACIÓN 1</t>
  </si>
  <si>
    <t>COMPARACIÓN 2</t>
  </si>
  <si>
    <t>% Distribución Costo Indirecto</t>
  </si>
  <si>
    <t>Excedentes</t>
  </si>
  <si>
    <t>Centro de Beneficio</t>
  </si>
  <si>
    <t>Costo Total Remuneraciones por Centro de Beneficio</t>
  </si>
  <si>
    <t>Total Haberes anual</t>
  </si>
  <si>
    <t>Total Bonos anual</t>
  </si>
  <si>
    <t>Total Aguinaldos anual</t>
  </si>
  <si>
    <t>Unidades de Apoyo Administrativo</t>
  </si>
  <si>
    <t>ADM. CENTRAL</t>
  </si>
  <si>
    <t>Otros</t>
  </si>
  <si>
    <t>APOYO ADM.</t>
  </si>
  <si>
    <t>Asistencia Educacional</t>
  </si>
  <si>
    <t xml:space="preserve">En esta hoja deberá incorporar toda la información, tablas y cálculos complementarios que permitan explicar y justificar sus proyecciones de ingresos y egresos, de acuerdo a los datos incorporados en las hojas anteriores.
</t>
  </si>
  <si>
    <t>(DEPTO./DELEG.)</t>
  </si>
  <si>
    <t>Reajuste en pesos ($)</t>
  </si>
  <si>
    <t>Reajuste en porcentaje (%)</t>
  </si>
  <si>
    <t>Ingreso por Escuela de Verano</t>
  </si>
  <si>
    <t>Media jornada</t>
  </si>
  <si>
    <t>Jardín Infantil ABC</t>
  </si>
  <si>
    <t>Jardín Infantil XYZ</t>
  </si>
  <si>
    <r>
      <t xml:space="preserve">Con el objeto de medir comparativamente el bienestar otorgado al personal de la Armada, es necesario recabar antecedentes comparativos que permitan cuantificar las alternativas de precios que ofrece el mercado </t>
    </r>
    <r>
      <rPr>
        <b/>
        <u/>
        <sz val="10"/>
        <rFont val="Arial"/>
        <family val="2"/>
      </rPr>
      <t>dentro de la misma comuna en la que se encuentran los Jardines Infantiles (J.I.) y Salas Cunas (S.C.)</t>
    </r>
    <r>
      <rPr>
        <sz val="10"/>
        <rFont val="Arial"/>
        <family val="2"/>
      </rPr>
      <t xml:space="preserve"> de su Repartición. Este cuadro comparativo debe ser completado con, </t>
    </r>
    <r>
      <rPr>
        <b/>
        <u/>
        <sz val="10"/>
        <rFont val="Arial"/>
        <family val="2"/>
      </rPr>
      <t>A LO MENOS</t>
    </r>
    <r>
      <rPr>
        <sz val="10"/>
        <rFont val="Arial"/>
        <family val="2"/>
      </rPr>
      <t xml:space="preserve">, dos instituciones públicas o privadas </t>
    </r>
    <r>
      <rPr>
        <b/>
        <u/>
        <sz val="10"/>
        <rFont val="Arial"/>
        <family val="2"/>
      </rPr>
      <t>puedan considerarse como las principales competencias directas</t>
    </r>
    <r>
      <rPr>
        <sz val="10"/>
        <rFont val="Arial"/>
        <family val="2"/>
      </rPr>
      <t xml:space="preserve"> y que otorguen </t>
    </r>
    <r>
      <rPr>
        <b/>
        <u/>
        <sz val="10"/>
        <rFont val="Arial"/>
        <family val="2"/>
      </rPr>
      <t>prestaciones de calidad igual o similar</t>
    </r>
    <r>
      <rPr>
        <sz val="10"/>
        <rFont val="Arial"/>
        <family val="2"/>
      </rPr>
      <t xml:space="preserve"> a las brindadas por las instalaciones de este Departamento/Delegación.</t>
    </r>
  </si>
  <si>
    <t>Precio promedio mercado (ppm)</t>
  </si>
  <si>
    <t>N.N.</t>
  </si>
  <si>
    <t>Jardín Infantil xxxxx</t>
  </si>
  <si>
    <t>SERVICIO DE SUSCRIPCION</t>
  </si>
  <si>
    <t>EQUIPOS COMPUTACIONALES</t>
  </si>
  <si>
    <t>Total Meta Ocupación</t>
  </si>
  <si>
    <t>Jardines Infantiles</t>
  </si>
  <si>
    <t>Ej: Contador</t>
  </si>
  <si>
    <t xml:space="preserve">Ej. Ed. De Párvulos </t>
  </si>
  <si>
    <t>Ej: Técnicos</t>
  </si>
  <si>
    <t>Ej: Apoyo asist.</t>
  </si>
  <si>
    <t>Ej: Man. De Alimentos</t>
  </si>
  <si>
    <t>Ej: Aux.  De Aseo</t>
  </si>
  <si>
    <t>Ej: Encargado Informática</t>
  </si>
  <si>
    <t>Ej: Encargado RR.HH.</t>
  </si>
  <si>
    <t>PDI</t>
  </si>
  <si>
    <t>GENDARMERIA</t>
  </si>
  <si>
    <t>Propuesta Mensualidad 2020</t>
  </si>
  <si>
    <t>Meta Ocupación niños 2020</t>
  </si>
  <si>
    <t>Matrícula 2020</t>
  </si>
  <si>
    <t>Mensualidad 2020</t>
  </si>
  <si>
    <t>COSTO DIRECTO ESTIMADO 2020</t>
  </si>
  <si>
    <t>Tarifa 2020</t>
  </si>
  <si>
    <t>ÁREA APOYO A. EDUCACIONAL</t>
  </si>
  <si>
    <t>ADMINISTRACIÓN CENTRAL</t>
  </si>
  <si>
    <t>REMUNERACIONES 2019</t>
  </si>
  <si>
    <t>Costo Total anual por Servidor 2019</t>
  </si>
  <si>
    <t>Costo Total por Servidor Reajustado 2020</t>
  </si>
  <si>
    <t>COSTO INDIRECTO ESTIMADO 2020</t>
  </si>
  <si>
    <t>COSTO  TOTAL</t>
  </si>
  <si>
    <t>% Respecto a Precio Promedio Mercado</t>
  </si>
  <si>
    <t>Depto. / Del.</t>
  </si>
  <si>
    <t>Tiempo Total</t>
  </si>
  <si>
    <t>$ Costo Total</t>
  </si>
  <si>
    <t>$Costo Total</t>
  </si>
  <si>
    <t>TABLA 1: RESUMEN DE INGRESOS Y EGRESOS DE CENTROS DE BENEFICIOS</t>
  </si>
  <si>
    <t>TABLA 2: DETALLE DE INGRESOS POR PRESTACIÓN Y SEGMENTO</t>
  </si>
  <si>
    <t>TABLA 3: REAJUSTE DE TARIFAS POR PRESTACIÓN Y SEGMENTO</t>
  </si>
  <si>
    <t>TABLA 4: METAS DE OCUPACIÓN POR PRESTACIÓN Y SEGMENTO</t>
  </si>
  <si>
    <t>Depto./ Del.</t>
  </si>
  <si>
    <t>TABLA 5: COSTOS DIRECTOS DE CENTROS DE BENEFICIOS</t>
  </si>
  <si>
    <t>TABLA 6: REMUNERACIONES DEL PERSONAL LEY 18.712 ADMINISTRACION CENTRAL Y APOYO ADMINISTRATIVO ASISTENCIA EDUCACIONAL</t>
  </si>
  <si>
    <t>TABLA 7: DISTRIBUCION COSTOS REMUNERACIONES ADMINISTRACION CENTRAL Y APOYO ADMINISTRATIVO A. EDUCACIONAL</t>
  </si>
  <si>
    <t>TABLA 8: COSTOS DE OPERACION ADMINISTRACIÓN CENTRAL Y  APOYO ADMINISTRATIVO ASISTENCIA EDUCACIONAL</t>
  </si>
  <si>
    <t>TABLA 9: RESUMEN DISTRIBUCION COSTOS REMUNERACIONES ADMINISTRACION CENTRAL Y APOYO ADMINISTRATIVO A. EDUCACIONAL</t>
  </si>
  <si>
    <t>TABLA 10: RESUMEN DISTRIBUCION COSTOS OPERACIÓN ADMINISTRACION CENTRAL  Y APOYO ADMINISTRATIVO A. EDUCACIONAL</t>
  </si>
  <si>
    <t>TABLA 11: FINANCIAMIENTO ADM. CENTRAL  Y APOYO ADMINISTRATIVO 
(REMUNERACIONES + COSTO OPERACIÓN)</t>
  </si>
  <si>
    <t>TABLA 12: RESUMEN DE TARIFADO</t>
  </si>
  <si>
    <t>TABLA 13: REMUNERACIONES DEL PERSONAL LEY 18.712 DE CENTROS DE BENEFICIOS</t>
  </si>
  <si>
    <t>TABLA 14: COMPARACIÓN TARIFAS CON PRECIOS DE MERCADO</t>
  </si>
  <si>
    <t>A) Resumen Ingresos y Egresos</t>
  </si>
  <si>
    <t>B) Reajuste Tarifas y Ocupación</t>
  </si>
  <si>
    <t>C) Costos Directos</t>
  </si>
  <si>
    <t>D) Costos Indirectos</t>
  </si>
  <si>
    <t>E) Resumen Tarifado</t>
  </si>
  <si>
    <t>F) Remuneraciones</t>
  </si>
  <si>
    <t>G) Comparación Mercado</t>
  </si>
  <si>
    <t>H) Detalle Datos</t>
  </si>
  <si>
    <t>SERVICIOS DE VIGILANCIA /SEGURIDAD</t>
  </si>
  <si>
    <t>SUPLENCIAS Y REEMPLAZOS (EC  oPAC)</t>
  </si>
  <si>
    <t xml:space="preserve"> INDEMNIZACIÓN CÓDIGO DEL TRABAJO</t>
  </si>
  <si>
    <t>OTRAS REMUNERACIONES (ALUMNOS EN PRACTICA)</t>
  </si>
  <si>
    <t>ALIMENTOS Y BEBIDAS (PERSONAL)</t>
  </si>
  <si>
    <t>ALIMENTOS Y BEBIDAS (NIÑOS)</t>
  </si>
  <si>
    <t>ALIMENTOS Y BEBIDAS (ALUMNOS EN PRÁCTICA)</t>
  </si>
  <si>
    <t>TEXTILES Y ACABADOS TEXTILES (CORTINAJE ROLLER, SACOS DE DORMIR, COBERTORES, ETC.)</t>
  </si>
  <si>
    <t>PARA CALEFACCION (CALDERAS, ESTUFAS, ETC)</t>
  </si>
  <si>
    <t>PRODUCTOS QUIMICOS (BOTIQUIN)</t>
  </si>
  <si>
    <t>TEXTOS Y OTROS MAT.ENSEÑANZA</t>
  </si>
  <si>
    <t>EQUIPOS MENORES (EQUIPAMIENTO)</t>
  </si>
  <si>
    <t>SERVICIO DE SUSCRIPCION (MATERIAL DE APOYO)</t>
  </si>
  <si>
    <t>GASTOS MENORES (FOFI) DIRECTIVA DGFA N°02-DC/0201/22 FECHA ENERO 2009</t>
  </si>
  <si>
    <t>MAQUINAS Y EQUIPOS DE OFICINA (ADQUISICION)</t>
  </si>
  <si>
    <t>VESTUARIO ACC.Y PRENDAS DIVERSAS</t>
  </si>
  <si>
    <t>CALZADO E PERSONAL DE COCINA</t>
  </si>
  <si>
    <t>COM.DE SERVICIO EN EL PAIS (VIATICO - 2 REUNIONES ANUALES DIRECTORA)</t>
  </si>
  <si>
    <t>EQUIPOS COMPUTACIONALES (CAMARAS DE VIGILANCIA)</t>
  </si>
  <si>
    <t>OTROS SERVICIOS GENERALES (FUMIGACIÓN)</t>
  </si>
  <si>
    <t>OTROS MATERIALES DE USO CONSUMO (CUOTA DE PADRES)</t>
  </si>
  <si>
    <t>OTROS ARRIENDOS (BUSES)</t>
  </si>
  <si>
    <t>SEGURO PARVULOS</t>
  </si>
  <si>
    <t>OTROS SERVICIOS GENERALES (LAVANDERIIA)</t>
  </si>
  <si>
    <t>MANT.Y REPAR. OTRAS MAQ. Y EQUIP. (COCINA)</t>
  </si>
  <si>
    <t>OTROS MANTEN. Y REPAR. MENORES (GASFITERIA Y ELECTRICIDAD)</t>
  </si>
  <si>
    <t>PROD.QUIMIC,FARMACEUTICOS IND. (EXTINTORES)</t>
  </si>
  <si>
    <t>A) RESUMEN DE INGRESOS Y EGRESOS</t>
  </si>
  <si>
    <t>B) REAJUSTE DE TARIFAS Y METAS DE OCUPACIÓN POR CENTRO DE BENEFICIO</t>
  </si>
  <si>
    <t>D) COSTOS INDIRECTOS ASISTENCIA EDUCACIONAL</t>
  </si>
  <si>
    <t>E) RESUMEN DE TARIFADO</t>
  </si>
  <si>
    <t>F) REMUNERACIONES DEL PERSONAL CÓDIGO DEL TRABAJO</t>
  </si>
  <si>
    <t>G) COMPARACIÓN TARIFAS CON PRECIOS DE MERCADO</t>
  </si>
  <si>
    <t>H) DETALLE DE DATOS COMPLEMENTARIOS</t>
  </si>
  <si>
    <t>ANEXO A</t>
  </si>
  <si>
    <t>ANEXO B</t>
  </si>
  <si>
    <t>ANEXO C</t>
  </si>
  <si>
    <t>ANEXO D</t>
  </si>
  <si>
    <t>ANEXO E</t>
  </si>
  <si>
    <t>ANEXO F</t>
  </si>
  <si>
    <t>ANEXO G</t>
  </si>
  <si>
    <t>Media jornada Extendida</t>
  </si>
  <si>
    <t>Jornada Completa</t>
  </si>
  <si>
    <t>TABLA 9: RESUMEN DISTRIBUCION COSTOS REMUNERACIONES ADMINISTRACION CENTRAL</t>
  </si>
  <si>
    <t>Jardín Infantil Olitas de Mar</t>
  </si>
  <si>
    <t xml:space="preserve">C) ESTIMACION DE COSTOS DIRECTOS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</si>
</sst>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_-\$* #,##0.00_-;&quot;-$&quot;* #,##0.00_-;_-\$* \-??_-;_-@_-"/>
    <numFmt numFmtId="165" formatCode="\$#,##0_);&quot;($&quot;#,##0\)"/>
    <numFmt numFmtId="166" formatCode="_-&quot;$ &quot;* #,##0_-;&quot;-$ &quot;* #,##0_-;_-&quot;$ &quot;* \-_-;_-@_-"/>
    <numFmt numFmtId="167" formatCode="0\ %"/>
    <numFmt numFmtId="168" formatCode="0.0%"/>
    <numFmt numFmtId="169" formatCode="#,##0_ ;[Red]\-#,##0\ "/>
    <numFmt numFmtId="170" formatCode="_-* #,##0.00_-;\-* #,##0.00_-;_-* \-??_-;_-@_-"/>
    <numFmt numFmtId="171" formatCode="_-\ * #,##0_-;&quot;$ &quot;* #,##0_-;_-\ * \-_-;_-@_-"/>
    <numFmt numFmtId="172" formatCode="_-* #,##0.0_-;\-* #,##0.0_-;_-* \-??_-;_-@_-"/>
    <numFmt numFmtId="173" formatCode="_(* #,##0_);_(* \(#,##0\);_(* \-_);_(@_)"/>
    <numFmt numFmtId="174" formatCode="_-* #,##0_-;\-* #,##0_-;_-* \-??_-;_-@_-"/>
    <numFmt numFmtId="175" formatCode="&quot;$&quot;\ #,##0"/>
    <numFmt numFmtId="176" formatCode="_-&quot;$&quot;* #,##0_-;\-&quot;$&quot;* #,##0_-;_-&quot;$&quot;* &quot;-&quot;??_-;_-@_-"/>
    <numFmt numFmtId="177" formatCode="#,##0_ ;\-#,##0\ "/>
    <numFmt numFmtId="178" formatCode="0.00\ %"/>
    <numFmt numFmtId="179" formatCode="_-\$* #,##0_-;&quot;-$&quot;* #,##0_-;_-\$* \-??_-;_-@_-"/>
    <numFmt numFmtId="180" formatCode="_-[$$-340A]\ * #,##0_-;\-[$$-340A]\ * #,##0_-;_-[$$-340A]\ * &quot;-&quot;??_-;_-@_-"/>
    <numFmt numFmtId="181" formatCode="_-* #,##0.00\ &quot;€&quot;_-;\-* #,##0.00\ &quot;€&quot;_-;_-* &quot;-&quot;??\ &quot;€&quot;_-;_-@_-"/>
    <numFmt numFmtId="182" formatCode="_-[$€]* #,##0.00_-;\-[$€]* #,##0.00_-;_-[$€]* &quot;-&quot;??_-;_-@_-"/>
    <numFmt numFmtId="183" formatCode="_-[$€-2]\ * #,##0.00_-;\-[$€-2]\ * #,##0.00_-;_-[$€-2]\ * &quot;-&quot;??_-"/>
  </numFmts>
  <fonts count="35" x14ac:knownFonts="1">
    <font>
      <sz val="10"/>
      <name val="Arial"/>
      <family val="2"/>
    </font>
    <font>
      <b/>
      <sz val="24"/>
      <color indexed="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sz val="10"/>
      <color indexed="63"/>
      <name val="Arial"/>
      <family val="2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19"/>
      <name val="Arial"/>
      <family val="2"/>
    </font>
    <font>
      <sz val="10"/>
      <color indexed="16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10"/>
      <color indexed="10"/>
      <name val="Arial"/>
      <family val="2"/>
    </font>
    <font>
      <b/>
      <sz val="10"/>
      <color indexed="40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10"/>
      <color theme="0"/>
      <name val="Arial"/>
      <family val="2"/>
    </font>
    <font>
      <b/>
      <u/>
      <sz val="10"/>
      <name val="Arial"/>
      <family val="2"/>
    </font>
    <font>
      <u/>
      <sz val="10"/>
      <color theme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u/>
      <sz val="12"/>
      <color rgb="FF0000CC"/>
      <name val="Arial"/>
      <family val="2"/>
    </font>
    <font>
      <b/>
      <sz val="16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000099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0"/>
      <name val="Verdana"/>
      <family val="2"/>
    </font>
  </fonts>
  <fills count="49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22"/>
      </patternFill>
    </fill>
    <fill>
      <patternFill patternType="solid">
        <fgColor indexed="22"/>
        <bgColor indexed="47"/>
      </patternFill>
    </fill>
    <fill>
      <patternFill patternType="solid">
        <fgColor indexed="16"/>
        <bgColor indexed="10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26"/>
      </patternFill>
    </fill>
    <fill>
      <patternFill patternType="gray125">
        <bgColor indexed="9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26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249977111117893"/>
        <bgColor indexed="26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24"/>
      </patternFill>
    </fill>
    <fill>
      <patternFill patternType="solid">
        <fgColor theme="0" tint="-0.249977111117893"/>
        <bgColor indexed="4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24"/>
      </patternFill>
    </fill>
    <fill>
      <patternFill patternType="solid">
        <fgColor theme="5" tint="0.39997558519241921"/>
        <bgColor indexed="24"/>
      </patternFill>
    </fill>
    <fill>
      <patternFill patternType="gray125">
        <fgColor auto="1"/>
        <bgColor theme="5" tint="0.79998168889431442"/>
      </patternFill>
    </fill>
    <fill>
      <patternFill patternType="solid">
        <fgColor theme="5" tint="0.39997558519241921"/>
        <bgColor indexed="40"/>
      </patternFill>
    </fill>
    <fill>
      <patternFill patternType="gray125">
        <fgColor auto="1"/>
        <bgColor theme="5" tint="0.39997558519241921"/>
      </patternFill>
    </fill>
    <fill>
      <patternFill patternType="solid">
        <fgColor rgb="FFC00000"/>
        <bgColor indexed="26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24"/>
      </patternFill>
    </fill>
    <fill>
      <patternFill patternType="solid">
        <fgColor theme="3" tint="0.39997558519241921"/>
        <bgColor indexed="44"/>
      </patternFill>
    </fill>
    <fill>
      <patternFill patternType="gray125">
        <fgColor auto="1"/>
        <bgColor theme="3" tint="0.39997558519241921"/>
      </patternFill>
    </fill>
    <fill>
      <patternFill patternType="solid">
        <fgColor theme="3" tint="-0.249977111117893"/>
        <bgColor indexed="24"/>
      </patternFill>
    </fill>
    <fill>
      <patternFill patternType="solid">
        <fgColor theme="3" tint="0.39997558519241921"/>
        <bgColor indexed="26"/>
      </patternFill>
    </fill>
    <fill>
      <patternFill patternType="solid">
        <fgColor theme="3" tint="-0.249977111117893"/>
        <b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69D8FF"/>
        <bgColor indexed="24"/>
      </patternFill>
    </fill>
    <fill>
      <patternFill patternType="solid">
        <fgColor theme="4" tint="0.59999389629810485"/>
        <bgColor indexed="24"/>
      </patternFill>
    </fill>
    <fill>
      <patternFill patternType="solid">
        <fgColor theme="5" tint="0.39997558519241921"/>
        <bgColor auto="1"/>
      </patternFill>
    </fill>
    <fill>
      <patternFill patternType="solid">
        <fgColor theme="5" tint="0.79998168889431442"/>
        <bgColor auto="1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2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</fills>
  <borders count="27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rgb="FF0070C0"/>
      </left>
      <right style="thin">
        <color rgb="FF0070C0"/>
      </right>
      <top/>
      <bottom style="thin">
        <color rgb="FF0070C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auto="1"/>
      </right>
      <top style="medium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8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medium">
        <color indexed="8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medium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 style="medium">
        <color auto="1"/>
      </top>
      <bottom style="thin">
        <color auto="1"/>
      </bottom>
      <diagonal/>
    </border>
    <border>
      <left/>
      <right style="medium">
        <color indexed="8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medium">
        <color indexed="64"/>
      </bottom>
      <diagonal/>
    </border>
    <border>
      <left/>
      <right style="thin">
        <color auto="1"/>
      </right>
      <top style="thin">
        <color indexed="8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1">
    <xf numFmtId="0" fontId="0" fillId="0" borderId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0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170" fontId="13" fillId="0" borderId="0"/>
    <xf numFmtId="164" fontId="13" fillId="0" borderId="0"/>
    <xf numFmtId="0" fontId="7" fillId="8" borderId="0" applyNumberFormat="0" applyBorder="0" applyAlignment="0" applyProtection="0"/>
    <xf numFmtId="0" fontId="4" fillId="8" borderId="1" applyNumberFormat="0" applyAlignment="0" applyProtection="0"/>
    <xf numFmtId="167" fontId="13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82" fontId="33" fillId="0" borderId="0" applyFont="0" applyFill="0" applyBorder="0" applyAlignment="0" applyProtection="0"/>
    <xf numFmtId="183" fontId="34" fillId="0" borderId="0" applyFont="0" applyFill="0" applyBorder="0" applyAlignment="0" applyProtection="0"/>
    <xf numFmtId="183" fontId="34" fillId="0" borderId="0" applyFont="0" applyFill="0" applyBorder="0" applyAlignment="0" applyProtection="0"/>
    <xf numFmtId="170" fontId="13" fillId="0" borderId="0" applyFill="0" applyBorder="0" applyAlignment="0" applyProtection="0"/>
    <xf numFmtId="164" fontId="13" fillId="0" borderId="0" applyFill="0" applyBorder="0" applyAlignment="0" applyProtection="0"/>
    <xf numFmtId="18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ill="0" applyBorder="0" applyAlignment="0" applyProtection="0"/>
  </cellStyleXfs>
  <cellXfs count="728">
    <xf numFmtId="0" fontId="0" fillId="0" borderId="0" xfId="0"/>
    <xf numFmtId="0" fontId="0" fillId="0" borderId="0" xfId="0" applyFont="1" applyProtection="1"/>
    <xf numFmtId="0" fontId="0" fillId="0" borderId="0" xfId="0" applyFont="1" applyFill="1" applyProtection="1"/>
    <xf numFmtId="167" fontId="0" fillId="0" borderId="0" xfId="16" applyFont="1" applyProtection="1"/>
    <xf numFmtId="0" fontId="0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6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right" vertical="center"/>
    </xf>
    <xf numFmtId="0" fontId="0" fillId="0" borderId="0" xfId="0" applyFont="1" applyFill="1" applyAlignment="1" applyProtection="1">
      <alignment vertical="center"/>
    </xf>
    <xf numFmtId="0" fontId="12" fillId="9" borderId="0" xfId="0" applyFont="1" applyFill="1" applyBorder="1" applyAlignment="1" applyProtection="1">
      <alignment horizontal="left" vertical="center"/>
    </xf>
    <xf numFmtId="166" fontId="12" fillId="9" borderId="0" xfId="13" applyNumberFormat="1" applyFont="1" applyFill="1" applyBorder="1" applyAlignment="1" applyProtection="1">
      <alignment vertical="center"/>
    </xf>
    <xf numFmtId="164" fontId="12" fillId="0" borderId="0" xfId="13" applyFont="1" applyFill="1" applyBorder="1" applyAlignment="1" applyProtection="1">
      <alignment vertical="center"/>
    </xf>
    <xf numFmtId="0" fontId="12" fillId="0" borderId="0" xfId="0" applyFont="1" applyFill="1" applyAlignment="1" applyProtection="1">
      <alignment vertical="center"/>
    </xf>
    <xf numFmtId="169" fontId="12" fillId="0" borderId="0" xfId="0" applyNumberFormat="1" applyFont="1" applyFill="1" applyAlignment="1" applyProtection="1">
      <alignment vertical="center"/>
    </xf>
    <xf numFmtId="0" fontId="0" fillId="0" borderId="0" xfId="0" applyFont="1" applyAlignment="1" applyProtection="1">
      <alignment horizontal="center" vertical="center"/>
    </xf>
    <xf numFmtId="166" fontId="12" fillId="0" borderId="0" xfId="0" applyNumberFormat="1" applyFont="1" applyFill="1" applyBorder="1" applyAlignment="1" applyProtection="1">
      <alignment horizontal="center" vertical="center" wrapText="1"/>
    </xf>
    <xf numFmtId="166" fontId="0" fillId="0" borderId="0" xfId="13" applyNumberFormat="1" applyFont="1" applyFill="1" applyBorder="1" applyAlignment="1" applyProtection="1">
      <alignment vertical="center"/>
    </xf>
    <xf numFmtId="0" fontId="12" fillId="0" borderId="2" xfId="0" applyFont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 wrapText="1"/>
    </xf>
    <xf numFmtId="164" fontId="0" fillId="0" borderId="0" xfId="13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vertical="center"/>
    </xf>
    <xf numFmtId="167" fontId="15" fillId="0" borderId="0" xfId="16" applyFont="1" applyBorder="1" applyAlignment="1" applyProtection="1">
      <alignment vertical="center"/>
    </xf>
    <xf numFmtId="172" fontId="0" fillId="0" borderId="0" xfId="12" applyNumberFormat="1" applyFont="1" applyFill="1" applyBorder="1" applyAlignment="1" applyProtection="1">
      <alignment vertical="center"/>
    </xf>
    <xf numFmtId="167" fontId="0" fillId="0" borderId="0" xfId="16" applyFont="1" applyFill="1" applyProtection="1"/>
    <xf numFmtId="0" fontId="0" fillId="11" borderId="0" xfId="0" applyFont="1" applyFill="1" applyBorder="1" applyAlignment="1" applyProtection="1">
      <alignment horizontal="left" vertical="center"/>
    </xf>
    <xf numFmtId="175" fontId="0" fillId="11" borderId="0" xfId="0" applyNumberFormat="1" applyFont="1" applyFill="1" applyBorder="1" applyAlignment="1" applyProtection="1">
      <alignment horizontal="right" vertical="center"/>
    </xf>
    <xf numFmtId="0" fontId="0" fillId="11" borderId="0" xfId="0" applyFont="1" applyFill="1" applyProtection="1"/>
    <xf numFmtId="0" fontId="0" fillId="0" borderId="0" xfId="0" applyFont="1" applyFill="1" applyBorder="1" applyProtection="1"/>
    <xf numFmtId="17" fontId="17" fillId="0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horizontal="center" vertical="center" wrapText="1"/>
    </xf>
    <xf numFmtId="0" fontId="0" fillId="11" borderId="0" xfId="0" applyFont="1" applyFill="1" applyAlignment="1" applyProtection="1">
      <alignment vertical="center"/>
    </xf>
    <xf numFmtId="175" fontId="0" fillId="0" borderId="0" xfId="0" applyNumberFormat="1" applyFont="1" applyFill="1" applyBorder="1" applyAlignment="1" applyProtection="1">
      <alignment horizontal="right" vertical="center"/>
    </xf>
    <xf numFmtId="9" fontId="0" fillId="0" borderId="0" xfId="0" applyNumberFormat="1" applyFont="1" applyFill="1" applyBorder="1" applyAlignment="1" applyProtection="1">
      <alignment horizontal="center" vertical="center"/>
    </xf>
    <xf numFmtId="175" fontId="12" fillId="0" borderId="0" xfId="0" applyNumberFormat="1" applyFont="1" applyFill="1" applyBorder="1" applyProtection="1"/>
    <xf numFmtId="175" fontId="12" fillId="11" borderId="0" xfId="0" applyNumberFormat="1" applyFont="1" applyFill="1" applyBorder="1" applyAlignment="1" applyProtection="1">
      <alignment horizontal="right" vertical="center"/>
    </xf>
    <xf numFmtId="9" fontId="0" fillId="11" borderId="0" xfId="0" applyNumberFormat="1" applyFont="1" applyFill="1" applyBorder="1" applyAlignment="1" applyProtection="1">
      <alignment horizontal="center" vertical="center"/>
    </xf>
    <xf numFmtId="0" fontId="0" fillId="11" borderId="0" xfId="0" applyFont="1" applyFill="1" applyBorder="1" applyProtection="1"/>
    <xf numFmtId="175" fontId="0" fillId="0" borderId="0" xfId="0" applyNumberFormat="1" applyFont="1" applyFill="1" applyBorder="1" applyProtection="1"/>
    <xf numFmtId="175" fontId="0" fillId="11" borderId="0" xfId="0" applyNumberFormat="1" applyFont="1" applyFill="1" applyBorder="1" applyProtection="1"/>
    <xf numFmtId="0" fontId="0" fillId="11" borderId="0" xfId="0" applyFont="1" applyFill="1" applyAlignment="1" applyProtection="1">
      <alignment horizontal="center" vertical="center"/>
    </xf>
    <xf numFmtId="0" fontId="0" fillId="11" borderId="0" xfId="0" applyFont="1" applyFill="1" applyAlignment="1" applyProtection="1"/>
    <xf numFmtId="0" fontId="12" fillId="0" borderId="0" xfId="0" applyFont="1" applyBorder="1" applyAlignment="1" applyProtection="1">
      <alignment horizontal="center" vertical="center"/>
    </xf>
    <xf numFmtId="0" fontId="0" fillId="0" borderId="0" xfId="0" applyFont="1" applyBorder="1" applyProtection="1"/>
    <xf numFmtId="0" fontId="12" fillId="0" borderId="0" xfId="0" applyFont="1" applyBorder="1" applyProtection="1"/>
    <xf numFmtId="0" fontId="12" fillId="0" borderId="0" xfId="0" applyFont="1" applyFill="1" applyBorder="1" applyAlignment="1" applyProtection="1">
      <alignment vertical="center"/>
    </xf>
    <xf numFmtId="0" fontId="0" fillId="0" borderId="0" xfId="0" applyFont="1" applyFill="1" applyBorder="1" applyAlignment="1" applyProtection="1">
      <alignment horizontal="left" vertical="center"/>
    </xf>
    <xf numFmtId="166" fontId="18" fillId="0" borderId="0" xfId="13" applyNumberFormat="1" applyFont="1" applyFill="1" applyBorder="1" applyAlignment="1" applyProtection="1">
      <alignment vertical="center"/>
    </xf>
    <xf numFmtId="174" fontId="18" fillId="0" borderId="0" xfId="12" applyNumberFormat="1" applyFont="1" applyFill="1" applyBorder="1" applyAlignment="1" applyProtection="1">
      <alignment vertical="center"/>
    </xf>
    <xf numFmtId="166" fontId="19" fillId="0" borderId="0" xfId="0" applyNumberFormat="1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vertical="center"/>
    </xf>
    <xf numFmtId="166" fontId="10" fillId="0" borderId="0" xfId="13" applyNumberFormat="1" applyFont="1" applyFill="1" applyBorder="1" applyAlignment="1" applyProtection="1">
      <alignment vertical="center"/>
    </xf>
    <xf numFmtId="166" fontId="17" fillId="0" borderId="0" xfId="0" applyNumberFormat="1" applyFont="1" applyFill="1" applyBorder="1" applyAlignment="1" applyProtection="1">
      <alignment vertical="center"/>
    </xf>
    <xf numFmtId="167" fontId="12" fillId="0" borderId="0" xfId="16" applyFont="1" applyFill="1" applyBorder="1" applyAlignment="1" applyProtection="1">
      <alignment horizontal="center" vertical="center"/>
    </xf>
    <xf numFmtId="0" fontId="12" fillId="21" borderId="11" xfId="0" applyFont="1" applyFill="1" applyBorder="1" applyAlignment="1" applyProtection="1">
      <alignment horizontal="center" vertical="center"/>
    </xf>
    <xf numFmtId="0" fontId="12" fillId="20" borderId="26" xfId="0" applyFont="1" applyFill="1" applyBorder="1" applyAlignment="1" applyProtection="1">
      <alignment horizontal="center" vertical="center" wrapText="1"/>
    </xf>
    <xf numFmtId="1" fontId="0" fillId="0" borderId="26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horizontal="left" vertical="center" wrapText="1"/>
    </xf>
    <xf numFmtId="1" fontId="0" fillId="0" borderId="0" xfId="16" applyNumberFormat="1" applyFont="1" applyProtection="1"/>
    <xf numFmtId="0" fontId="12" fillId="0" borderId="0" xfId="0" applyFont="1" applyFill="1" applyBorder="1" applyAlignment="1" applyProtection="1">
      <alignment horizontal="center"/>
    </xf>
    <xf numFmtId="175" fontId="12" fillId="0" borderId="0" xfId="0" applyNumberFormat="1" applyFont="1" applyFill="1" applyBorder="1" applyAlignment="1" applyProtection="1">
      <alignment horizontal="center" vertical="center" wrapText="1"/>
    </xf>
    <xf numFmtId="1" fontId="0" fillId="0" borderId="2" xfId="0" applyNumberFormat="1" applyFont="1" applyFill="1" applyBorder="1" applyAlignment="1" applyProtection="1">
      <alignment horizontal="center" vertical="center" wrapText="1"/>
    </xf>
    <xf numFmtId="165" fontId="24" fillId="30" borderId="39" xfId="0" applyNumberFormat="1" applyFont="1" applyFill="1" applyBorder="1" applyAlignment="1" applyProtection="1">
      <alignment vertical="center"/>
    </xf>
    <xf numFmtId="0" fontId="12" fillId="31" borderId="46" xfId="0" applyFont="1" applyFill="1" applyBorder="1" applyAlignment="1" applyProtection="1">
      <alignment horizontal="center" vertical="center" wrapText="1"/>
    </xf>
    <xf numFmtId="165" fontId="12" fillId="32" borderId="47" xfId="13" applyNumberFormat="1" applyFont="1" applyFill="1" applyBorder="1" applyAlignment="1" applyProtection="1">
      <alignment vertical="center"/>
    </xf>
    <xf numFmtId="166" fontId="12" fillId="35" borderId="51" xfId="0" applyNumberFormat="1" applyFont="1" applyFill="1" applyBorder="1" applyAlignment="1" applyProtection="1">
      <alignment horizontal="center" vertical="center" wrapText="1"/>
    </xf>
    <xf numFmtId="166" fontId="12" fillId="15" borderId="51" xfId="0" applyNumberFormat="1" applyFont="1" applyFill="1" applyBorder="1" applyAlignment="1" applyProtection="1">
      <alignment horizontal="center" vertical="center" wrapText="1"/>
    </xf>
    <xf numFmtId="0" fontId="0" fillId="0" borderId="0" xfId="0" applyFont="1" applyBorder="1" applyAlignment="1" applyProtection="1">
      <alignment horizontal="left" vertical="center" wrapText="1"/>
    </xf>
    <xf numFmtId="0" fontId="12" fillId="16" borderId="28" xfId="0" applyFont="1" applyFill="1" applyBorder="1" applyAlignment="1" applyProtection="1">
      <alignment horizontal="center" vertical="center" wrapText="1"/>
    </xf>
    <xf numFmtId="0" fontId="23" fillId="0" borderId="61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175" fontId="12" fillId="26" borderId="28" xfId="0" applyNumberFormat="1" applyFont="1" applyFill="1" applyBorder="1" applyAlignment="1" applyProtection="1">
      <alignment horizontal="center" vertical="center"/>
    </xf>
    <xf numFmtId="168" fontId="12" fillId="19" borderId="28" xfId="16" applyNumberFormat="1" applyFont="1" applyFill="1" applyBorder="1" applyAlignment="1" applyProtection="1">
      <alignment horizontal="center" vertical="center"/>
    </xf>
    <xf numFmtId="0" fontId="12" fillId="16" borderId="41" xfId="0" applyFont="1" applyFill="1" applyBorder="1" applyAlignment="1" applyProtection="1">
      <alignment horizontal="center" vertical="center" wrapText="1"/>
    </xf>
    <xf numFmtId="175" fontId="0" fillId="26" borderId="28" xfId="0" applyNumberFormat="1" applyFont="1" applyFill="1" applyBorder="1" applyAlignment="1" applyProtection="1">
      <alignment horizontal="center" vertical="center"/>
    </xf>
    <xf numFmtId="166" fontId="12" fillId="15" borderId="70" xfId="0" applyNumberFormat="1" applyFont="1" applyFill="1" applyBorder="1" applyAlignment="1" applyProtection="1">
      <alignment horizontal="center" vertical="center" wrapText="1"/>
    </xf>
    <xf numFmtId="175" fontId="23" fillId="26" borderId="23" xfId="0" applyNumberFormat="1" applyFont="1" applyFill="1" applyBorder="1" applyAlignment="1" applyProtection="1">
      <alignment horizontal="right" vertical="center"/>
    </xf>
    <xf numFmtId="167" fontId="14" fillId="19" borderId="7" xfId="16" applyFont="1" applyFill="1" applyBorder="1" applyAlignment="1" applyProtection="1">
      <alignment horizontal="center" vertical="center"/>
    </xf>
    <xf numFmtId="0" fontId="12" fillId="43" borderId="0" xfId="0" applyFont="1" applyFill="1" applyBorder="1" applyAlignment="1" applyProtection="1">
      <alignment horizontal="center" vertical="center"/>
    </xf>
    <xf numFmtId="0" fontId="0" fillId="43" borderId="0" xfId="0" applyFill="1" applyProtection="1"/>
    <xf numFmtId="0" fontId="0" fillId="43" borderId="0" xfId="0" applyFill="1" applyAlignment="1" applyProtection="1">
      <alignment horizontal="center" vertical="center"/>
    </xf>
    <xf numFmtId="176" fontId="0" fillId="0" borderId="0" xfId="13" applyNumberFormat="1" applyFont="1" applyFill="1" applyBorder="1" applyAlignment="1" applyProtection="1">
      <alignment vertical="center"/>
    </xf>
    <xf numFmtId="0" fontId="0" fillId="12" borderId="43" xfId="0" applyFont="1" applyFill="1" applyBorder="1" applyAlignment="1" applyProtection="1">
      <alignment horizontal="left" vertical="center"/>
      <protection locked="0"/>
    </xf>
    <xf numFmtId="0" fontId="0" fillId="12" borderId="52" xfId="0" applyFont="1" applyFill="1" applyBorder="1" applyAlignment="1" applyProtection="1">
      <alignment horizontal="left" vertical="center"/>
      <protection locked="0"/>
    </xf>
    <xf numFmtId="0" fontId="0" fillId="12" borderId="22" xfId="0" applyFont="1" applyFill="1" applyBorder="1" applyAlignment="1" applyProtection="1">
      <alignment horizontal="left" vertical="center"/>
      <protection locked="0"/>
    </xf>
    <xf numFmtId="0" fontId="0" fillId="12" borderId="30" xfId="0" applyFont="1" applyFill="1" applyBorder="1" applyAlignment="1" applyProtection="1">
      <alignment horizontal="left" vertical="center"/>
      <protection locked="0"/>
    </xf>
    <xf numFmtId="0" fontId="0" fillId="12" borderId="30" xfId="0" applyFont="1" applyFill="1" applyBorder="1" applyProtection="1">
      <protection locked="0"/>
    </xf>
    <xf numFmtId="0" fontId="0" fillId="12" borderId="25" xfId="0" applyFont="1" applyFill="1" applyBorder="1" applyProtection="1">
      <protection locked="0"/>
    </xf>
    <xf numFmtId="167" fontId="13" fillId="0" borderId="28" xfId="16" applyBorder="1" applyAlignment="1" applyProtection="1">
      <alignment horizontal="center" vertical="center"/>
    </xf>
    <xf numFmtId="167" fontId="12" fillId="16" borderId="28" xfId="16" applyFont="1" applyFill="1" applyBorder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Font="1" applyAlignment="1" applyProtection="1">
      <alignment horizontal="left" vertical="center" wrapText="1"/>
      <protection locked="0"/>
    </xf>
    <xf numFmtId="166" fontId="12" fillId="15" borderId="74" xfId="0" applyNumberFormat="1" applyFont="1" applyFill="1" applyBorder="1" applyAlignment="1" applyProtection="1">
      <alignment horizontal="center" vertical="center" wrapText="1"/>
    </xf>
    <xf numFmtId="166" fontId="12" fillId="15" borderId="75" xfId="0" applyNumberFormat="1" applyFont="1" applyFill="1" applyBorder="1" applyAlignment="1" applyProtection="1">
      <alignment horizontal="center" vertical="center" wrapText="1"/>
    </xf>
    <xf numFmtId="166" fontId="12" fillId="35" borderId="75" xfId="0" applyNumberFormat="1" applyFont="1" applyFill="1" applyBorder="1" applyAlignment="1" applyProtection="1">
      <alignment horizontal="center" vertical="center" wrapText="1"/>
    </xf>
    <xf numFmtId="166" fontId="12" fillId="35" borderId="78" xfId="0" applyNumberFormat="1" applyFont="1" applyFill="1" applyBorder="1" applyAlignment="1" applyProtection="1">
      <alignment horizontal="center" vertical="center" wrapText="1"/>
    </xf>
    <xf numFmtId="166" fontId="12" fillId="15" borderId="78" xfId="0" applyNumberFormat="1" applyFont="1" applyFill="1" applyBorder="1" applyAlignment="1" applyProtection="1">
      <alignment horizontal="center" vertical="center" wrapText="1"/>
    </xf>
    <xf numFmtId="166" fontId="12" fillId="15" borderId="79" xfId="0" applyNumberFormat="1" applyFont="1" applyFill="1" applyBorder="1" applyAlignment="1" applyProtection="1">
      <alignment horizontal="center" vertical="center" wrapText="1"/>
    </xf>
    <xf numFmtId="166" fontId="12" fillId="35" borderId="81" xfId="0" applyNumberFormat="1" applyFont="1" applyFill="1" applyBorder="1" applyAlignment="1" applyProtection="1">
      <alignment horizontal="center" vertical="center" wrapText="1"/>
    </xf>
    <xf numFmtId="166" fontId="12" fillId="35" borderId="82" xfId="0" applyNumberFormat="1" applyFont="1" applyFill="1" applyBorder="1" applyAlignment="1" applyProtection="1">
      <alignment horizontal="center" vertical="center" wrapText="1"/>
    </xf>
    <xf numFmtId="0" fontId="0" fillId="12" borderId="84" xfId="0" applyFont="1" applyFill="1" applyBorder="1" applyProtection="1">
      <protection locked="0"/>
    </xf>
    <xf numFmtId="166" fontId="12" fillId="35" borderId="99" xfId="0" applyNumberFormat="1" applyFont="1" applyFill="1" applyBorder="1" applyAlignment="1" applyProtection="1">
      <alignment horizontal="center" vertical="center" wrapText="1"/>
    </xf>
    <xf numFmtId="166" fontId="12" fillId="35" borderId="100" xfId="0" applyNumberFormat="1" applyFont="1" applyFill="1" applyBorder="1" applyAlignment="1" applyProtection="1">
      <alignment horizontal="center" vertical="center" wrapText="1"/>
    </xf>
    <xf numFmtId="166" fontId="12" fillId="35" borderId="101" xfId="0" applyNumberFormat="1" applyFont="1" applyFill="1" applyBorder="1" applyAlignment="1" applyProtection="1">
      <alignment horizontal="center" vertical="center" wrapText="1"/>
    </xf>
    <xf numFmtId="176" fontId="0" fillId="29" borderId="87" xfId="13" applyNumberFormat="1" applyFont="1" applyFill="1" applyBorder="1" applyAlignment="1" applyProtection="1">
      <alignment vertical="center"/>
    </xf>
    <xf numFmtId="166" fontId="12" fillId="35" borderId="93" xfId="0" applyNumberFormat="1" applyFont="1" applyFill="1" applyBorder="1" applyAlignment="1" applyProtection="1">
      <alignment horizontal="center" vertical="center" wrapText="1"/>
    </xf>
    <xf numFmtId="166" fontId="12" fillId="15" borderId="106" xfId="0" applyNumberFormat="1" applyFont="1" applyFill="1" applyBorder="1" applyAlignment="1" applyProtection="1">
      <alignment horizontal="center" vertical="center" wrapText="1"/>
    </xf>
    <xf numFmtId="166" fontId="12" fillId="15" borderId="107" xfId="0" applyNumberFormat="1" applyFont="1" applyFill="1" applyBorder="1" applyAlignment="1" applyProtection="1">
      <alignment horizontal="center" vertical="center" wrapText="1"/>
    </xf>
    <xf numFmtId="166" fontId="12" fillId="15" borderId="108" xfId="0" applyNumberFormat="1" applyFont="1" applyFill="1" applyBorder="1" applyAlignment="1" applyProtection="1">
      <alignment horizontal="center" vertical="center" wrapText="1"/>
    </xf>
    <xf numFmtId="166" fontId="12" fillId="15" borderId="101" xfId="0" applyNumberFormat="1" applyFont="1" applyFill="1" applyBorder="1" applyAlignment="1" applyProtection="1">
      <alignment horizontal="center" vertical="center" wrapText="1"/>
    </xf>
    <xf numFmtId="168" fontId="0" fillId="12" borderId="87" xfId="13" applyNumberFormat="1" applyFont="1" applyFill="1" applyBorder="1" applyAlignment="1" applyProtection="1">
      <alignment horizontal="center" vertical="center"/>
      <protection locked="0"/>
    </xf>
    <xf numFmtId="166" fontId="12" fillId="35" borderId="109" xfId="0" applyNumberFormat="1" applyFont="1" applyFill="1" applyBorder="1" applyAlignment="1" applyProtection="1">
      <alignment horizontal="center" vertical="center" wrapText="1"/>
    </xf>
    <xf numFmtId="166" fontId="12" fillId="35" borderId="110" xfId="0" applyNumberFormat="1" applyFont="1" applyFill="1" applyBorder="1" applyAlignment="1" applyProtection="1">
      <alignment horizontal="center" vertical="center" wrapText="1"/>
    </xf>
    <xf numFmtId="166" fontId="12" fillId="35" borderId="111" xfId="0" applyNumberFormat="1" applyFont="1" applyFill="1" applyBorder="1" applyAlignment="1" applyProtection="1">
      <alignment horizontal="center" vertical="center" wrapText="1"/>
    </xf>
    <xf numFmtId="0" fontId="12" fillId="16" borderId="112" xfId="0" applyFont="1" applyFill="1" applyBorder="1" applyAlignment="1" applyProtection="1">
      <alignment horizontal="center" vertical="center" wrapText="1"/>
    </xf>
    <xf numFmtId="0" fontId="30" fillId="0" borderId="0" xfId="0" applyFont="1" applyFill="1" applyBorder="1" applyAlignment="1" applyProtection="1">
      <alignment horizontal="center" vertical="center" wrapText="1"/>
    </xf>
    <xf numFmtId="167" fontId="31" fillId="0" borderId="0" xfId="16" applyFont="1" applyFill="1" applyBorder="1" applyAlignment="1" applyProtection="1">
      <alignment horizontal="center" vertical="center"/>
    </xf>
    <xf numFmtId="0" fontId="12" fillId="0" borderId="2" xfId="0" applyFont="1" applyBorder="1" applyAlignment="1" applyProtection="1">
      <alignment horizontal="right" vertical="center"/>
    </xf>
    <xf numFmtId="0" fontId="12" fillId="0" borderId="0" xfId="0" applyFont="1" applyBorder="1" applyAlignment="1" applyProtection="1">
      <alignment horizontal="right" vertical="center"/>
    </xf>
    <xf numFmtId="0" fontId="25" fillId="11" borderId="0" xfId="0" applyFont="1" applyFill="1" applyBorder="1" applyAlignment="1" applyProtection="1">
      <alignment horizontal="left" vertical="center" indent="2"/>
    </xf>
    <xf numFmtId="0" fontId="25" fillId="0" borderId="0" xfId="0" applyFont="1" applyBorder="1" applyAlignment="1" applyProtection="1">
      <alignment horizontal="left" vertical="center" indent="2"/>
    </xf>
    <xf numFmtId="0" fontId="12" fillId="0" borderId="0" xfId="0" applyFont="1" applyFill="1" applyBorder="1" applyAlignment="1" applyProtection="1">
      <alignment horizontal="center" vertical="center"/>
    </xf>
    <xf numFmtId="0" fontId="0" fillId="12" borderId="121" xfId="0" applyFont="1" applyFill="1" applyBorder="1" applyAlignment="1" applyProtection="1">
      <alignment horizontal="left" vertical="center"/>
      <protection locked="0"/>
    </xf>
    <xf numFmtId="0" fontId="0" fillId="12" borderId="121" xfId="0" applyFont="1" applyFill="1" applyBorder="1" applyProtection="1">
      <protection locked="0"/>
    </xf>
    <xf numFmtId="0" fontId="0" fillId="12" borderId="122" xfId="0" applyFont="1" applyFill="1" applyBorder="1" applyProtection="1">
      <protection locked="0"/>
    </xf>
    <xf numFmtId="176" fontId="0" fillId="12" borderId="123" xfId="13" applyNumberFormat="1" applyFont="1" applyFill="1" applyBorder="1" applyAlignment="1" applyProtection="1">
      <alignment vertical="center"/>
      <protection locked="0"/>
    </xf>
    <xf numFmtId="176" fontId="0" fillId="12" borderId="124" xfId="13" applyNumberFormat="1" applyFont="1" applyFill="1" applyBorder="1" applyAlignment="1" applyProtection="1">
      <alignment vertical="center"/>
      <protection locked="0"/>
    </xf>
    <xf numFmtId="0" fontId="0" fillId="12" borderId="125" xfId="0" applyFont="1" applyFill="1" applyBorder="1" applyAlignment="1" applyProtection="1">
      <alignment horizontal="left" vertical="center"/>
      <protection locked="0"/>
    </xf>
    <xf numFmtId="0" fontId="0" fillId="12" borderId="125" xfId="0" applyFont="1" applyFill="1" applyBorder="1" applyProtection="1">
      <protection locked="0"/>
    </xf>
    <xf numFmtId="0" fontId="0" fillId="12" borderId="126" xfId="0" applyFont="1" applyFill="1" applyBorder="1" applyProtection="1">
      <protection locked="0"/>
    </xf>
    <xf numFmtId="176" fontId="0" fillId="12" borderId="125" xfId="13" applyNumberFormat="1" applyFont="1" applyFill="1" applyBorder="1" applyAlignment="1" applyProtection="1">
      <alignment vertical="center"/>
      <protection locked="0"/>
    </xf>
    <xf numFmtId="0" fontId="0" fillId="12" borderId="123" xfId="0" applyFont="1" applyFill="1" applyBorder="1" applyAlignment="1" applyProtection="1">
      <alignment horizontal="left" vertical="center"/>
      <protection locked="0"/>
    </xf>
    <xf numFmtId="0" fontId="0" fillId="12" borderId="123" xfId="0" applyFont="1" applyFill="1" applyBorder="1" applyProtection="1">
      <protection locked="0"/>
    </xf>
    <xf numFmtId="0" fontId="0" fillId="12" borderId="128" xfId="0" applyFont="1" applyFill="1" applyBorder="1" applyProtection="1">
      <protection locked="0"/>
    </xf>
    <xf numFmtId="0" fontId="0" fillId="12" borderId="119" xfId="0" applyFont="1" applyFill="1" applyBorder="1" applyAlignment="1" applyProtection="1">
      <alignment horizontal="left" vertical="center"/>
      <protection locked="0"/>
    </xf>
    <xf numFmtId="0" fontId="0" fillId="12" borderId="119" xfId="0" applyFont="1" applyFill="1" applyBorder="1" applyProtection="1">
      <protection locked="0"/>
    </xf>
    <xf numFmtId="0" fontId="0" fillId="12" borderId="124" xfId="0" applyFont="1" applyFill="1" applyBorder="1" applyAlignment="1" applyProtection="1">
      <alignment horizontal="left" vertical="center"/>
      <protection locked="0"/>
    </xf>
    <xf numFmtId="0" fontId="0" fillId="12" borderId="124" xfId="0" applyFont="1" applyFill="1" applyBorder="1" applyProtection="1">
      <protection locked="0"/>
    </xf>
    <xf numFmtId="0" fontId="0" fillId="12" borderId="130" xfId="0" applyFont="1" applyFill="1" applyBorder="1" applyProtection="1">
      <protection locked="0"/>
    </xf>
    <xf numFmtId="175" fontId="0" fillId="0" borderId="131" xfId="0" applyNumberFormat="1" applyFont="1" applyFill="1" applyBorder="1" applyAlignment="1" applyProtection="1">
      <alignment horizontal="right" vertical="center"/>
    </xf>
    <xf numFmtId="175" fontId="0" fillId="0" borderId="133" xfId="0" applyNumberFormat="1" applyFont="1" applyFill="1" applyBorder="1" applyAlignment="1" applyProtection="1">
      <alignment horizontal="right" vertical="center"/>
    </xf>
    <xf numFmtId="175" fontId="0" fillId="0" borderId="134" xfId="0" applyNumberFormat="1" applyFont="1" applyFill="1" applyBorder="1" applyAlignment="1" applyProtection="1">
      <alignment horizontal="right" vertical="center"/>
    </xf>
    <xf numFmtId="0" fontId="12" fillId="16" borderId="84" xfId="0" applyFont="1" applyFill="1" applyBorder="1" applyAlignment="1" applyProtection="1">
      <alignment horizontal="center" vertical="center" wrapText="1"/>
    </xf>
    <xf numFmtId="0" fontId="12" fillId="16" borderId="30" xfId="0" applyFont="1" applyFill="1" applyBorder="1" applyAlignment="1" applyProtection="1">
      <alignment horizontal="center" vertical="center" wrapText="1"/>
    </xf>
    <xf numFmtId="0" fontId="12" fillId="16" borderId="58" xfId="0" applyFont="1" applyFill="1" applyBorder="1" applyAlignment="1" applyProtection="1">
      <alignment horizontal="center" vertical="center" wrapText="1"/>
    </xf>
    <xf numFmtId="176" fontId="0" fillId="12" borderId="128" xfId="13" applyNumberFormat="1" applyFont="1" applyFill="1" applyBorder="1" applyAlignment="1" applyProtection="1">
      <alignment vertical="center"/>
      <protection locked="0"/>
    </xf>
    <xf numFmtId="176" fontId="0" fillId="12" borderId="130" xfId="13" applyNumberFormat="1" applyFont="1" applyFill="1" applyBorder="1" applyAlignment="1" applyProtection="1">
      <alignment vertical="center"/>
      <protection locked="0"/>
    </xf>
    <xf numFmtId="176" fontId="0" fillId="12" borderId="126" xfId="13" applyNumberFormat="1" applyFont="1" applyFill="1" applyBorder="1" applyAlignment="1" applyProtection="1">
      <alignment vertical="center"/>
      <protection locked="0"/>
    </xf>
    <xf numFmtId="175" fontId="0" fillId="29" borderId="133" xfId="0" applyNumberFormat="1" applyFont="1" applyFill="1" applyBorder="1" applyAlignment="1" applyProtection="1">
      <alignment horizontal="right" vertical="center"/>
    </xf>
    <xf numFmtId="175" fontId="0" fillId="29" borderId="134" xfId="0" applyNumberFormat="1" applyFont="1" applyFill="1" applyBorder="1" applyAlignment="1" applyProtection="1">
      <alignment horizontal="right" vertical="center"/>
    </xf>
    <xf numFmtId="175" fontId="0" fillId="29" borderId="131" xfId="0" applyNumberFormat="1" applyFont="1" applyFill="1" applyBorder="1" applyAlignment="1" applyProtection="1">
      <alignment horizontal="right" vertical="center"/>
    </xf>
    <xf numFmtId="175" fontId="0" fillId="29" borderId="127" xfId="0" applyNumberFormat="1" applyFont="1" applyFill="1" applyBorder="1" applyAlignment="1" applyProtection="1">
      <alignment horizontal="right" vertical="center"/>
    </xf>
    <xf numFmtId="175" fontId="0" fillId="29" borderId="135" xfId="0" applyNumberFormat="1" applyFont="1" applyFill="1" applyBorder="1" applyAlignment="1" applyProtection="1">
      <alignment horizontal="right" vertical="center"/>
    </xf>
    <xf numFmtId="175" fontId="0" fillId="0" borderId="127" xfId="0" applyNumberFormat="1" applyFont="1" applyFill="1" applyBorder="1" applyAlignment="1" applyProtection="1">
      <alignment horizontal="right" vertical="center"/>
    </xf>
    <xf numFmtId="175" fontId="0" fillId="0" borderId="135" xfId="0" applyNumberFormat="1" applyFont="1" applyFill="1" applyBorder="1" applyAlignment="1" applyProtection="1">
      <alignment horizontal="right" vertical="center"/>
    </xf>
    <xf numFmtId="0" fontId="0" fillId="12" borderId="136" xfId="0" applyFont="1" applyFill="1" applyBorder="1" applyAlignment="1" applyProtection="1">
      <alignment horizontal="left" vertical="center"/>
      <protection locked="0"/>
    </xf>
    <xf numFmtId="0" fontId="0" fillId="12" borderId="137" xfId="0" applyFont="1" applyFill="1" applyBorder="1" applyAlignment="1" applyProtection="1">
      <alignment horizontal="left" vertical="center"/>
      <protection locked="0"/>
    </xf>
    <xf numFmtId="0" fontId="0" fillId="12" borderId="138" xfId="0" applyFont="1" applyFill="1" applyBorder="1" applyAlignment="1" applyProtection="1">
      <alignment horizontal="left" vertical="center"/>
      <protection locked="0"/>
    </xf>
    <xf numFmtId="0" fontId="25" fillId="0" borderId="0" xfId="0" applyFont="1" applyBorder="1" applyAlignment="1" applyProtection="1">
      <alignment vertical="center"/>
    </xf>
    <xf numFmtId="0" fontId="10" fillId="23" borderId="124" xfId="0" applyFont="1" applyFill="1" applyBorder="1" applyAlignment="1" applyProtection="1">
      <alignment horizontal="left" vertical="center"/>
    </xf>
    <xf numFmtId="0" fontId="10" fillId="20" borderId="124" xfId="0" applyFont="1" applyFill="1" applyBorder="1" applyAlignment="1" applyProtection="1">
      <alignment horizontal="left" vertical="center"/>
    </xf>
    <xf numFmtId="173" fontId="18" fillId="0" borderId="124" xfId="0" applyNumberFormat="1" applyFont="1" applyFill="1" applyBorder="1" applyAlignment="1" applyProtection="1">
      <alignment horizontal="left"/>
    </xf>
    <xf numFmtId="0" fontId="12" fillId="21" borderId="124" xfId="0" applyFont="1" applyFill="1" applyBorder="1" applyAlignment="1" applyProtection="1">
      <alignment horizontal="center" vertical="center"/>
    </xf>
    <xf numFmtId="0" fontId="12" fillId="20" borderId="124" xfId="0" applyFont="1" applyFill="1" applyBorder="1" applyAlignment="1" applyProtection="1">
      <alignment horizontal="center" vertical="center" wrapText="1"/>
    </xf>
    <xf numFmtId="1" fontId="0" fillId="0" borderId="124" xfId="0" applyNumberFormat="1" applyFont="1" applyFill="1" applyBorder="1" applyAlignment="1" applyProtection="1">
      <alignment horizontal="center" vertical="center" wrapText="1"/>
    </xf>
    <xf numFmtId="166" fontId="10" fillId="23" borderId="124" xfId="13" applyNumberFormat="1" applyFont="1" applyFill="1" applyBorder="1" applyAlignment="1" applyProtection="1">
      <alignment horizontal="center" vertical="center"/>
    </xf>
    <xf numFmtId="166" fontId="10" fillId="20" borderId="124" xfId="13" applyNumberFormat="1" applyFont="1" applyFill="1" applyBorder="1" applyAlignment="1" applyProtection="1">
      <alignment horizontal="center" vertical="center"/>
    </xf>
    <xf numFmtId="166" fontId="0" fillId="12" borderId="124" xfId="13" applyNumberFormat="1" applyFont="1" applyFill="1" applyBorder="1" applyAlignment="1" applyProtection="1">
      <alignment vertical="center"/>
      <protection locked="0"/>
    </xf>
    <xf numFmtId="0" fontId="12" fillId="31" borderId="124" xfId="0" applyFont="1" applyFill="1" applyBorder="1" applyAlignment="1" applyProtection="1">
      <alignment horizontal="center" vertical="center" wrapText="1"/>
    </xf>
    <xf numFmtId="0" fontId="12" fillId="32" borderId="124" xfId="0" applyFont="1" applyFill="1" applyBorder="1" applyAlignment="1" applyProtection="1">
      <alignment horizontal="left" vertical="center"/>
    </xf>
    <xf numFmtId="166" fontId="12" fillId="31" borderId="124" xfId="0" applyNumberFormat="1" applyFont="1" applyFill="1" applyBorder="1" applyAlignment="1" applyProtection="1">
      <alignment horizontal="center" vertical="center" wrapText="1"/>
    </xf>
    <xf numFmtId="9" fontId="0" fillId="12" borderId="139" xfId="0" applyNumberFormat="1" applyFont="1" applyFill="1" applyBorder="1" applyAlignment="1" applyProtection="1">
      <alignment horizontal="center" vertical="center"/>
      <protection locked="0"/>
    </xf>
    <xf numFmtId="180" fontId="0" fillId="11" borderId="0" xfId="0" applyNumberFormat="1" applyFont="1" applyFill="1" applyProtection="1"/>
    <xf numFmtId="179" fontId="0" fillId="11" borderId="0" xfId="0" applyNumberFormat="1" applyFont="1" applyFill="1" applyProtection="1"/>
    <xf numFmtId="166" fontId="0" fillId="29" borderId="158" xfId="13" applyNumberFormat="1" applyFont="1" applyFill="1" applyBorder="1" applyAlignment="1" applyProtection="1">
      <alignment vertical="center"/>
    </xf>
    <xf numFmtId="178" fontId="13" fillId="37" borderId="160" xfId="16" applyNumberFormat="1" applyFill="1" applyBorder="1" applyAlignment="1" applyProtection="1">
      <alignment horizontal="center" vertical="center"/>
    </xf>
    <xf numFmtId="178" fontId="13" fillId="37" borderId="161" xfId="16" applyNumberFormat="1" applyFill="1" applyBorder="1" applyAlignment="1" applyProtection="1">
      <alignment horizontal="center" vertical="center"/>
    </xf>
    <xf numFmtId="178" fontId="13" fillId="37" borderId="162" xfId="16" applyNumberFormat="1" applyFill="1" applyBorder="1" applyAlignment="1" applyProtection="1">
      <alignment horizontal="center" vertical="center"/>
    </xf>
    <xf numFmtId="178" fontId="13" fillId="37" borderId="163" xfId="16" applyNumberFormat="1" applyFill="1" applyBorder="1" applyAlignment="1" applyProtection="1">
      <alignment horizontal="center" vertical="center"/>
    </xf>
    <xf numFmtId="177" fontId="0" fillId="12" borderId="160" xfId="13" applyNumberFormat="1" applyFont="1" applyFill="1" applyBorder="1" applyAlignment="1" applyProtection="1">
      <alignment horizontal="center" vertical="center"/>
      <protection locked="0"/>
    </xf>
    <xf numFmtId="177" fontId="0" fillId="12" borderId="165" xfId="13" applyNumberFormat="1" applyFont="1" applyFill="1" applyBorder="1" applyAlignment="1" applyProtection="1">
      <alignment horizontal="center" vertical="center"/>
      <protection locked="0"/>
    </xf>
    <xf numFmtId="177" fontId="12" fillId="29" borderId="161" xfId="0" applyNumberFormat="1" applyFont="1" applyFill="1" applyBorder="1" applyAlignment="1" applyProtection="1">
      <alignment vertical="center"/>
    </xf>
    <xf numFmtId="177" fontId="12" fillId="29" borderId="166" xfId="0" applyNumberFormat="1" applyFont="1" applyFill="1" applyBorder="1" applyAlignment="1" applyProtection="1">
      <alignment vertical="center"/>
    </xf>
    <xf numFmtId="0" fontId="0" fillId="46" borderId="88" xfId="0" applyFont="1" applyFill="1" applyBorder="1" applyAlignment="1" applyProtection="1">
      <alignment horizontal="left" vertical="center"/>
    </xf>
    <xf numFmtId="176" fontId="0" fillId="46" borderId="88" xfId="13" applyNumberFormat="1" applyFont="1" applyFill="1" applyBorder="1" applyAlignment="1" applyProtection="1">
      <alignment vertical="center"/>
    </xf>
    <xf numFmtId="176" fontId="0" fillId="46" borderId="94" xfId="13" applyNumberFormat="1" applyFont="1" applyFill="1" applyBorder="1" applyAlignment="1" applyProtection="1">
      <alignment vertical="center"/>
    </xf>
    <xf numFmtId="0" fontId="0" fillId="46" borderId="85" xfId="0" applyFont="1" applyFill="1" applyBorder="1" applyAlignment="1" applyProtection="1">
      <alignment horizontal="left" vertical="center"/>
    </xf>
    <xf numFmtId="176" fontId="0" fillId="46" borderId="85" xfId="13" applyNumberFormat="1" applyFont="1" applyFill="1" applyBorder="1" applyAlignment="1" applyProtection="1">
      <alignment vertical="center"/>
    </xf>
    <xf numFmtId="176" fontId="0" fillId="46" borderId="86" xfId="13" applyNumberFormat="1" applyFont="1" applyFill="1" applyBorder="1" applyAlignment="1" applyProtection="1">
      <alignment vertical="center"/>
    </xf>
    <xf numFmtId="168" fontId="0" fillId="46" borderId="94" xfId="13" applyNumberFormat="1" applyFont="1" applyFill="1" applyBorder="1" applyAlignment="1" applyProtection="1">
      <alignment horizontal="center" vertical="center"/>
    </xf>
    <xf numFmtId="167" fontId="13" fillId="0" borderId="0" xfId="16" applyProtection="1"/>
    <xf numFmtId="179" fontId="13" fillId="0" borderId="0" xfId="13" applyNumberFormat="1" applyProtection="1"/>
    <xf numFmtId="0" fontId="23" fillId="12" borderId="60" xfId="0" applyFont="1" applyFill="1" applyBorder="1" applyAlignment="1" applyProtection="1">
      <alignment horizontal="center" vertical="center"/>
      <protection locked="0"/>
    </xf>
    <xf numFmtId="176" fontId="0" fillId="12" borderId="162" xfId="13" applyNumberFormat="1" applyFont="1" applyFill="1" applyBorder="1" applyAlignment="1" applyProtection="1">
      <alignment vertical="center"/>
      <protection locked="0"/>
    </xf>
    <xf numFmtId="9" fontId="0" fillId="12" borderId="163" xfId="0" applyNumberFormat="1" applyFont="1" applyFill="1" applyBorder="1" applyAlignment="1" applyProtection="1">
      <alignment horizontal="center" vertical="center"/>
      <protection locked="0"/>
    </xf>
    <xf numFmtId="175" fontId="0" fillId="0" borderId="164" xfId="0" applyNumberFormat="1" applyFont="1" applyFill="1" applyBorder="1" applyAlignment="1" applyProtection="1">
      <alignment horizontal="right" vertical="center"/>
    </xf>
    <xf numFmtId="175" fontId="0" fillId="0" borderId="128" xfId="0" applyNumberFormat="1" applyFont="1" applyFill="1" applyBorder="1" applyAlignment="1" applyProtection="1">
      <alignment horizontal="right" vertical="center"/>
    </xf>
    <xf numFmtId="175" fontId="0" fillId="0" borderId="172" xfId="0" applyNumberFormat="1" applyFont="1" applyFill="1" applyBorder="1" applyAlignment="1" applyProtection="1">
      <alignment horizontal="right" vertical="center"/>
    </xf>
    <xf numFmtId="175" fontId="0" fillId="0" borderId="158" xfId="0" applyNumberFormat="1" applyFont="1" applyFill="1" applyBorder="1" applyAlignment="1" applyProtection="1">
      <alignment horizontal="right" vertical="center"/>
    </xf>
    <xf numFmtId="9" fontId="0" fillId="11" borderId="161" xfId="0" applyNumberFormat="1" applyFont="1" applyFill="1" applyBorder="1" applyAlignment="1" applyProtection="1">
      <alignment horizontal="center" vertical="center"/>
    </xf>
    <xf numFmtId="9" fontId="0" fillId="11" borderId="164" xfId="0" applyNumberFormat="1" applyFont="1" applyFill="1" applyBorder="1" applyAlignment="1" applyProtection="1">
      <alignment horizontal="center" vertical="center"/>
    </xf>
    <xf numFmtId="9" fontId="0" fillId="12" borderId="167" xfId="0" applyNumberFormat="1" applyFont="1" applyFill="1" applyBorder="1" applyAlignment="1" applyProtection="1">
      <alignment horizontal="center" vertical="center"/>
      <protection locked="0"/>
    </xf>
    <xf numFmtId="9" fontId="0" fillId="11" borderId="166" xfId="0" applyNumberFormat="1" applyFont="1" applyFill="1" applyBorder="1" applyAlignment="1" applyProtection="1">
      <alignment horizontal="center" vertical="center"/>
    </xf>
    <xf numFmtId="0" fontId="12" fillId="16" borderId="175" xfId="0" applyFont="1" applyFill="1" applyBorder="1" applyAlignment="1" applyProtection="1">
      <alignment horizontal="center" vertical="center" wrapText="1"/>
    </xf>
    <xf numFmtId="0" fontId="9" fillId="14" borderId="167" xfId="0" applyFont="1" applyFill="1" applyBorder="1" applyAlignment="1" applyProtection="1">
      <alignment horizontal="center" vertical="center"/>
    </xf>
    <xf numFmtId="0" fontId="9" fillId="47" borderId="166" xfId="0" applyFont="1" applyFill="1" applyBorder="1" applyAlignment="1" applyProtection="1">
      <alignment horizontal="center" vertical="center"/>
    </xf>
    <xf numFmtId="0" fontId="9" fillId="14" borderId="158" xfId="0" applyFont="1" applyFill="1" applyBorder="1" applyAlignment="1" applyProtection="1">
      <alignment horizontal="center" vertical="center"/>
    </xf>
    <xf numFmtId="0" fontId="9" fillId="47" borderId="179" xfId="0" applyFont="1" applyFill="1" applyBorder="1" applyAlignment="1" applyProtection="1">
      <alignment horizontal="center" vertical="center"/>
    </xf>
    <xf numFmtId="167" fontId="0" fillId="12" borderId="141" xfId="16" applyFont="1" applyFill="1" applyBorder="1" applyAlignment="1" applyProtection="1">
      <alignment horizontal="center" vertical="center"/>
      <protection locked="0"/>
    </xf>
    <xf numFmtId="167" fontId="0" fillId="12" borderId="180" xfId="16" applyFont="1" applyFill="1" applyBorder="1" applyAlignment="1" applyProtection="1">
      <alignment horizontal="center" vertical="center"/>
      <protection locked="0"/>
    </xf>
    <xf numFmtId="167" fontId="0" fillId="12" borderId="179" xfId="16" applyFont="1" applyFill="1" applyBorder="1" applyAlignment="1" applyProtection="1">
      <alignment horizontal="center" vertical="center"/>
      <protection locked="0"/>
    </xf>
    <xf numFmtId="175" fontId="0" fillId="0" borderId="161" xfId="0" applyNumberFormat="1" applyFont="1" applyFill="1" applyBorder="1" applyAlignment="1" applyProtection="1">
      <alignment horizontal="right" vertical="center"/>
    </xf>
    <xf numFmtId="175" fontId="0" fillId="0" borderId="166" xfId="0" applyNumberFormat="1" applyFont="1" applyFill="1" applyBorder="1" applyAlignment="1" applyProtection="1">
      <alignment horizontal="right" vertical="center"/>
    </xf>
    <xf numFmtId="0" fontId="25" fillId="0" borderId="0" xfId="0" applyFont="1" applyBorder="1" applyAlignment="1" applyProtection="1">
      <alignment vertical="center" wrapText="1"/>
    </xf>
    <xf numFmtId="0" fontId="9" fillId="48" borderId="167" xfId="0" applyFont="1" applyFill="1" applyBorder="1" applyAlignment="1" applyProtection="1">
      <alignment horizontal="center" vertical="center"/>
    </xf>
    <xf numFmtId="0" fontId="9" fillId="48" borderId="166" xfId="0" applyFont="1" applyFill="1" applyBorder="1" applyAlignment="1" applyProtection="1">
      <alignment horizontal="center" vertical="center"/>
    </xf>
    <xf numFmtId="167" fontId="32" fillId="0" borderId="143" xfId="16" applyFont="1" applyFill="1" applyBorder="1" applyAlignment="1" applyProtection="1">
      <alignment horizontal="center" vertical="center"/>
    </xf>
    <xf numFmtId="167" fontId="32" fillId="0" borderId="146" xfId="16" applyFont="1" applyFill="1" applyBorder="1" applyAlignment="1" applyProtection="1">
      <alignment horizontal="center" vertical="center"/>
    </xf>
    <xf numFmtId="175" fontId="0" fillId="27" borderId="145" xfId="0" applyNumberFormat="1" applyFont="1" applyFill="1" applyBorder="1" applyAlignment="1" applyProtection="1">
      <alignment horizontal="right" vertical="center"/>
    </xf>
    <xf numFmtId="175" fontId="0" fillId="27" borderId="183" xfId="0" applyNumberFormat="1" applyFont="1" applyFill="1" applyBorder="1" applyAlignment="1" applyProtection="1">
      <alignment horizontal="right" vertical="center"/>
    </xf>
    <xf numFmtId="0" fontId="0" fillId="11" borderId="185" xfId="0" applyFont="1" applyFill="1" applyBorder="1" applyProtection="1"/>
    <xf numFmtId="0" fontId="0" fillId="11" borderId="186" xfId="0" applyFont="1" applyFill="1" applyBorder="1" applyProtection="1"/>
    <xf numFmtId="0" fontId="0" fillId="11" borderId="187" xfId="0" applyFont="1" applyFill="1" applyBorder="1" applyProtection="1"/>
    <xf numFmtId="0" fontId="0" fillId="11" borderId="175" xfId="0" applyFont="1" applyFill="1" applyBorder="1" applyProtection="1"/>
    <xf numFmtId="0" fontId="0" fillId="11" borderId="117" xfId="0" applyFont="1" applyFill="1" applyBorder="1" applyProtection="1"/>
    <xf numFmtId="0" fontId="25" fillId="0" borderId="175" xfId="0" applyFont="1" applyBorder="1" applyAlignment="1" applyProtection="1">
      <alignment vertical="center"/>
    </xf>
    <xf numFmtId="0" fontId="9" fillId="14" borderId="168" xfId="0" applyFont="1" applyFill="1" applyBorder="1" applyAlignment="1" applyProtection="1">
      <alignment horizontal="center" vertical="center"/>
    </xf>
    <xf numFmtId="0" fontId="9" fillId="14" borderId="184" xfId="0" applyFont="1" applyFill="1" applyBorder="1" applyAlignment="1" applyProtection="1">
      <alignment horizontal="center" vertical="center"/>
    </xf>
    <xf numFmtId="0" fontId="9" fillId="48" borderId="168" xfId="0" applyFont="1" applyFill="1" applyBorder="1" applyAlignment="1" applyProtection="1">
      <alignment horizontal="center" vertical="center"/>
    </xf>
    <xf numFmtId="0" fontId="9" fillId="48" borderId="184" xfId="0" applyFont="1" applyFill="1" applyBorder="1" applyAlignment="1" applyProtection="1">
      <alignment horizontal="center" vertical="center"/>
    </xf>
    <xf numFmtId="0" fontId="9" fillId="47" borderId="168" xfId="0" applyFont="1" applyFill="1" applyBorder="1" applyAlignment="1" applyProtection="1">
      <alignment horizontal="center" vertical="center"/>
    </xf>
    <xf numFmtId="0" fontId="9" fillId="47" borderId="184" xfId="0" applyFont="1" applyFill="1" applyBorder="1" applyAlignment="1" applyProtection="1">
      <alignment horizontal="center" vertical="center"/>
    </xf>
    <xf numFmtId="175" fontId="0" fillId="26" borderId="160" xfId="0" applyNumberFormat="1" applyFont="1" applyFill="1" applyBorder="1" applyAlignment="1" applyProtection="1">
      <alignment horizontal="right" vertical="center"/>
    </xf>
    <xf numFmtId="175" fontId="0" fillId="26" borderId="161" xfId="0" applyNumberFormat="1" applyFont="1" applyFill="1" applyBorder="1" applyAlignment="1" applyProtection="1">
      <alignment horizontal="right" vertical="center"/>
    </xf>
    <xf numFmtId="0" fontId="0" fillId="11" borderId="176" xfId="0" applyFont="1" applyFill="1" applyBorder="1" applyProtection="1"/>
    <xf numFmtId="0" fontId="0" fillId="11" borderId="182" xfId="0" applyFont="1" applyFill="1" applyBorder="1" applyProtection="1"/>
    <xf numFmtId="0" fontId="0" fillId="11" borderId="113" xfId="0" applyFont="1" applyFill="1" applyBorder="1" applyProtection="1"/>
    <xf numFmtId="166" fontId="10" fillId="20" borderId="124" xfId="13" applyNumberFormat="1" applyFont="1" applyFill="1" applyBorder="1" applyAlignment="1" applyProtection="1">
      <alignment horizontal="center" vertical="center"/>
      <protection locked="0"/>
    </xf>
    <xf numFmtId="9" fontId="0" fillId="44" borderId="139" xfId="0" applyNumberFormat="1" applyFont="1" applyFill="1" applyBorder="1" applyAlignment="1" applyProtection="1">
      <alignment horizontal="center" vertical="center"/>
    </xf>
    <xf numFmtId="9" fontId="0" fillId="44" borderId="160" xfId="0" applyNumberFormat="1" applyFont="1" applyFill="1" applyBorder="1" applyAlignment="1" applyProtection="1">
      <alignment horizontal="center" vertical="center"/>
    </xf>
    <xf numFmtId="167" fontId="0" fillId="44" borderId="160" xfId="16" applyFont="1" applyFill="1" applyBorder="1" applyAlignment="1" applyProtection="1">
      <alignment horizontal="center" vertical="center"/>
    </xf>
    <xf numFmtId="0" fontId="12" fillId="16" borderId="184" xfId="0" applyFont="1" applyFill="1" applyBorder="1" applyAlignment="1" applyProtection="1">
      <alignment horizontal="center" vertical="center" wrapText="1"/>
    </xf>
    <xf numFmtId="0" fontId="0" fillId="12" borderId="162" xfId="0" applyFont="1" applyFill="1" applyBorder="1" applyAlignment="1" applyProtection="1">
      <alignment horizontal="left" vertical="center"/>
      <protection locked="0"/>
    </xf>
    <xf numFmtId="0" fontId="0" fillId="12" borderId="160" xfId="0" applyFont="1" applyFill="1" applyBorder="1" applyAlignment="1" applyProtection="1">
      <alignment horizontal="left" vertical="center"/>
      <protection locked="0"/>
    </xf>
    <xf numFmtId="176" fontId="0" fillId="12" borderId="160" xfId="13" applyNumberFormat="1" applyFont="1" applyFill="1" applyBorder="1" applyAlignment="1" applyProtection="1">
      <alignment vertical="center"/>
      <protection locked="0"/>
    </xf>
    <xf numFmtId="0" fontId="0" fillId="12" borderId="165" xfId="0" applyFont="1" applyFill="1" applyBorder="1" applyAlignment="1" applyProtection="1">
      <alignment horizontal="left" vertical="center"/>
      <protection locked="0"/>
    </xf>
    <xf numFmtId="176" fontId="0" fillId="12" borderId="165" xfId="13" applyNumberFormat="1" applyFont="1" applyFill="1" applyBorder="1" applyAlignment="1" applyProtection="1">
      <alignment vertical="center"/>
      <protection locked="0"/>
    </xf>
    <xf numFmtId="0" fontId="0" fillId="12" borderId="128" xfId="0" applyFont="1" applyFill="1" applyBorder="1" applyAlignment="1" applyProtection="1">
      <alignment horizontal="left" vertical="center"/>
      <protection locked="0"/>
    </xf>
    <xf numFmtId="0" fontId="0" fillId="12" borderId="172" xfId="0" applyFont="1" applyFill="1" applyBorder="1" applyAlignment="1" applyProtection="1">
      <alignment horizontal="left" vertical="center"/>
      <protection locked="0"/>
    </xf>
    <xf numFmtId="0" fontId="0" fillId="12" borderId="158" xfId="0" applyFont="1" applyFill="1" applyBorder="1" applyAlignment="1" applyProtection="1">
      <alignment horizontal="left" vertical="center"/>
      <protection locked="0"/>
    </xf>
    <xf numFmtId="176" fontId="0" fillId="12" borderId="139" xfId="13" applyNumberFormat="1" applyFont="1" applyFill="1" applyBorder="1" applyAlignment="1" applyProtection="1">
      <alignment vertical="center"/>
      <protection locked="0"/>
    </xf>
    <xf numFmtId="175" fontId="0" fillId="29" borderId="161" xfId="0" applyNumberFormat="1" applyFont="1" applyFill="1" applyBorder="1" applyAlignment="1" applyProtection="1">
      <alignment vertical="center"/>
    </xf>
    <xf numFmtId="176" fontId="0" fillId="12" borderId="163" xfId="13" applyNumberFormat="1" applyFont="1" applyFill="1" applyBorder="1" applyAlignment="1" applyProtection="1">
      <alignment vertical="center"/>
      <protection locked="0"/>
    </xf>
    <xf numFmtId="175" fontId="0" fillId="29" borderId="164" xfId="0" applyNumberFormat="1" applyFont="1" applyFill="1" applyBorder="1" applyAlignment="1" applyProtection="1">
      <alignment vertical="center"/>
    </xf>
    <xf numFmtId="176" fontId="0" fillId="12" borderId="167" xfId="13" applyNumberFormat="1" applyFont="1" applyFill="1" applyBorder="1" applyAlignment="1" applyProtection="1">
      <alignment vertical="center"/>
      <protection locked="0"/>
    </xf>
    <xf numFmtId="175" fontId="0" fillId="29" borderId="166" xfId="0" applyNumberFormat="1" applyFont="1" applyFill="1" applyBorder="1" applyAlignment="1" applyProtection="1">
      <alignment vertical="center"/>
    </xf>
    <xf numFmtId="175" fontId="0" fillId="29" borderId="178" xfId="0" applyNumberFormat="1" applyFont="1" applyFill="1" applyBorder="1" applyAlignment="1" applyProtection="1">
      <alignment horizontal="right" vertical="center"/>
    </xf>
    <xf numFmtId="175" fontId="0" fillId="29" borderId="199" xfId="0" applyNumberFormat="1" applyFont="1" applyFill="1" applyBorder="1" applyAlignment="1" applyProtection="1">
      <alignment horizontal="right" vertical="center"/>
    </xf>
    <xf numFmtId="175" fontId="0" fillId="29" borderId="200" xfId="0" applyNumberFormat="1" applyFont="1" applyFill="1" applyBorder="1" applyAlignment="1" applyProtection="1">
      <alignment horizontal="right" vertical="center"/>
    </xf>
    <xf numFmtId="175" fontId="22" fillId="28" borderId="174" xfId="0" applyNumberFormat="1" applyFont="1" applyFill="1" applyBorder="1" applyAlignment="1" applyProtection="1">
      <alignment horizontal="center" vertical="center"/>
    </xf>
    <xf numFmtId="175" fontId="23" fillId="28" borderId="83" xfId="0" applyNumberFormat="1" applyFont="1" applyFill="1" applyBorder="1" applyAlignment="1" applyProtection="1">
      <alignment vertical="center"/>
    </xf>
    <xf numFmtId="166" fontId="0" fillId="12" borderId="161" xfId="13" applyNumberFormat="1" applyFont="1" applyFill="1" applyBorder="1" applyAlignment="1" applyProtection="1">
      <alignment vertical="center"/>
      <protection locked="0"/>
    </xf>
    <xf numFmtId="0" fontId="0" fillId="12" borderId="163" xfId="0" applyFont="1" applyFill="1" applyBorder="1" applyAlignment="1" applyProtection="1">
      <alignment horizontal="left" vertical="center"/>
      <protection locked="0"/>
    </xf>
    <xf numFmtId="166" fontId="0" fillId="12" borderId="164" xfId="13" applyNumberFormat="1" applyFont="1" applyFill="1" applyBorder="1" applyAlignment="1" applyProtection="1">
      <alignment vertical="center"/>
      <protection locked="0"/>
    </xf>
    <xf numFmtId="0" fontId="0" fillId="12" borderId="167" xfId="0" applyFont="1" applyFill="1" applyBorder="1" applyAlignment="1" applyProtection="1">
      <alignment horizontal="left" vertical="center"/>
      <protection locked="0"/>
    </xf>
    <xf numFmtId="166" fontId="0" fillId="12" borderId="166" xfId="13" applyNumberFormat="1" applyFont="1" applyFill="1" applyBorder="1" applyAlignment="1" applyProtection="1">
      <alignment vertical="center"/>
      <protection locked="0"/>
    </xf>
    <xf numFmtId="178" fontId="13" fillId="37" borderId="167" xfId="16" applyNumberFormat="1" applyFill="1" applyBorder="1" applyAlignment="1" applyProtection="1">
      <alignment horizontal="center" vertical="center"/>
    </xf>
    <xf numFmtId="178" fontId="13" fillId="37" borderId="165" xfId="16" applyNumberFormat="1" applyFill="1" applyBorder="1" applyAlignment="1" applyProtection="1">
      <alignment horizontal="center" vertical="center"/>
    </xf>
    <xf numFmtId="178" fontId="13" fillId="37" borderId="166" xfId="16" applyNumberFormat="1" applyFill="1" applyBorder="1" applyAlignment="1" applyProtection="1">
      <alignment horizontal="center" vertical="center"/>
    </xf>
    <xf numFmtId="0" fontId="0" fillId="0" borderId="0" xfId="0" applyFont="1"/>
    <xf numFmtId="0" fontId="21" fillId="0" borderId="0" xfId="20" applyFill="1" applyBorder="1" applyAlignment="1" applyProtection="1">
      <alignment vertical="center"/>
    </xf>
    <xf numFmtId="0" fontId="21" fillId="11" borderId="0" xfId="20" applyFill="1" applyBorder="1" applyAlignment="1" applyProtection="1">
      <alignment vertical="center"/>
    </xf>
    <xf numFmtId="0" fontId="21" fillId="0" borderId="0" xfId="20" applyProtection="1"/>
    <xf numFmtId="0" fontId="21" fillId="0" borderId="0" xfId="20" applyBorder="1" applyAlignment="1" applyProtection="1">
      <alignment vertical="center"/>
    </xf>
    <xf numFmtId="0" fontId="21" fillId="0" borderId="0" xfId="20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left" vertical="center"/>
    </xf>
    <xf numFmtId="0" fontId="21" fillId="0" borderId="0" xfId="20" quotePrefix="1" applyBorder="1" applyAlignment="1" applyProtection="1">
      <alignment horizontal="left" vertical="center"/>
    </xf>
    <xf numFmtId="0" fontId="21" fillId="0" borderId="0" xfId="20"/>
    <xf numFmtId="0" fontId="21" fillId="11" borderId="0" xfId="20" applyFill="1" applyBorder="1" applyAlignment="1" applyProtection="1">
      <alignment horizontal="left" vertical="center"/>
    </xf>
    <xf numFmtId="0" fontId="21" fillId="0" borderId="0" xfId="20" applyAlignment="1" applyProtection="1">
      <alignment horizontal="left"/>
    </xf>
    <xf numFmtId="0" fontId="12" fillId="0" borderId="0" xfId="0" applyFont="1" applyBorder="1" applyAlignment="1" applyProtection="1">
      <alignment horizontal="right" vertical="center"/>
    </xf>
    <xf numFmtId="0" fontId="12" fillId="0" borderId="0" xfId="0" applyFont="1" applyFill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left" vertical="center" indent="2"/>
    </xf>
    <xf numFmtId="0" fontId="0" fillId="0" borderId="204" xfId="0" applyFont="1" applyFill="1" applyBorder="1" applyAlignment="1" applyProtection="1">
      <alignment horizontal="left" vertical="center"/>
    </xf>
    <xf numFmtId="0" fontId="0" fillId="0" borderId="209" xfId="0" applyFont="1" applyFill="1" applyBorder="1" applyAlignment="1" applyProtection="1">
      <alignment horizontal="left" vertical="center"/>
    </xf>
    <xf numFmtId="0" fontId="0" fillId="0" borderId="208" xfId="0" applyFont="1" applyFill="1" applyBorder="1" applyAlignment="1" applyProtection="1">
      <alignment horizontal="left" vertical="center"/>
    </xf>
    <xf numFmtId="1" fontId="0" fillId="44" borderId="26" xfId="0" applyNumberFormat="1" applyFont="1" applyFill="1" applyBorder="1" applyAlignment="1" applyProtection="1">
      <alignment horizontal="center" vertical="center" wrapText="1"/>
    </xf>
    <xf numFmtId="173" fontId="32" fillId="0" borderId="204" xfId="0" applyNumberFormat="1" applyFont="1" applyFill="1" applyBorder="1" applyAlignment="1" applyProtection="1">
      <alignment horizontal="left"/>
    </xf>
    <xf numFmtId="173" fontId="18" fillId="0" borderId="204" xfId="0" applyNumberFormat="1" applyFont="1" applyFill="1" applyBorder="1" applyAlignment="1" applyProtection="1">
      <alignment horizontal="left"/>
    </xf>
    <xf numFmtId="173" fontId="0" fillId="0" borderId="204" xfId="0" applyNumberFormat="1" applyFont="1" applyFill="1" applyBorder="1" applyAlignment="1" applyProtection="1">
      <alignment horizontal="left"/>
    </xf>
    <xf numFmtId="173" fontId="18" fillId="44" borderId="204" xfId="0" applyNumberFormat="1" applyFont="1" applyFill="1" applyBorder="1" applyAlignment="1" applyProtection="1">
      <alignment horizontal="left"/>
    </xf>
    <xf numFmtId="166" fontId="0" fillId="12" borderId="162" xfId="13" applyNumberFormat="1" applyFont="1" applyFill="1" applyBorder="1" applyAlignment="1" applyProtection="1">
      <alignment vertical="center"/>
      <protection locked="0"/>
    </xf>
    <xf numFmtId="174" fontId="18" fillId="12" borderId="162" xfId="12" applyNumberFormat="1" applyFont="1" applyFill="1" applyBorder="1" applyAlignment="1" applyProtection="1">
      <alignment vertical="center"/>
      <protection locked="0"/>
    </xf>
    <xf numFmtId="166" fontId="18" fillId="12" borderId="162" xfId="13" applyNumberFormat="1" applyFont="1" applyFill="1" applyBorder="1" applyAlignment="1" applyProtection="1">
      <alignment vertical="center"/>
      <protection locked="0"/>
    </xf>
    <xf numFmtId="0" fontId="10" fillId="20" borderId="204" xfId="0" applyFont="1" applyFill="1" applyBorder="1" applyAlignment="1" applyProtection="1">
      <alignment horizontal="left" vertical="center"/>
    </xf>
    <xf numFmtId="173" fontId="18" fillId="0" borderId="159" xfId="0" applyNumberFormat="1" applyFont="1" applyFill="1" applyBorder="1" applyAlignment="1" applyProtection="1">
      <alignment horizontal="left"/>
    </xf>
    <xf numFmtId="166" fontId="10" fillId="20" borderId="162" xfId="13" applyNumberFormat="1" applyFont="1" applyFill="1" applyBorder="1" applyAlignment="1" applyProtection="1">
      <alignment horizontal="center" vertical="center"/>
    </xf>
    <xf numFmtId="166" fontId="10" fillId="22" borderId="162" xfId="13" applyNumberFormat="1" applyFont="1" applyFill="1" applyBorder="1" applyAlignment="1" applyProtection="1">
      <alignment vertical="center"/>
    </xf>
    <xf numFmtId="0" fontId="10" fillId="23" borderId="204" xfId="0" applyFont="1" applyFill="1" applyBorder="1" applyAlignment="1" applyProtection="1">
      <alignment horizontal="left" vertical="center"/>
    </xf>
    <xf numFmtId="0" fontId="12" fillId="32" borderId="48" xfId="0" applyFont="1" applyFill="1" applyBorder="1" applyAlignment="1" applyProtection="1">
      <alignment vertical="center"/>
    </xf>
    <xf numFmtId="166" fontId="10" fillId="28" borderId="208" xfId="13" applyNumberFormat="1" applyFont="1" applyFill="1" applyBorder="1" applyAlignment="1" applyProtection="1">
      <alignment vertical="center"/>
    </xf>
    <xf numFmtId="166" fontId="10" fillId="20" borderId="207" xfId="13" applyNumberFormat="1" applyFont="1" applyFill="1" applyBorder="1" applyAlignment="1" applyProtection="1">
      <alignment horizontal="center" vertical="center"/>
    </xf>
    <xf numFmtId="166" fontId="10" fillId="23" borderId="207" xfId="13" applyNumberFormat="1" applyFont="1" applyFill="1" applyBorder="1" applyAlignment="1" applyProtection="1">
      <alignment horizontal="center" vertical="center"/>
    </xf>
    <xf numFmtId="166" fontId="10" fillId="20" borderId="208" xfId="13" applyNumberFormat="1" applyFont="1" applyFill="1" applyBorder="1" applyAlignment="1" applyProtection="1">
      <alignment vertical="center"/>
    </xf>
    <xf numFmtId="166" fontId="10" fillId="28" borderId="202" xfId="13" applyNumberFormat="1" applyFont="1" applyFill="1" applyBorder="1" applyAlignment="1" applyProtection="1">
      <alignment vertical="center"/>
    </xf>
    <xf numFmtId="166" fontId="10" fillId="23" borderId="208" xfId="13" applyNumberFormat="1" applyFont="1" applyFill="1" applyBorder="1" applyAlignment="1" applyProtection="1">
      <alignment horizontal="center" vertical="center"/>
    </xf>
    <xf numFmtId="166" fontId="18" fillId="29" borderId="162" xfId="13" applyNumberFormat="1" applyFont="1" applyFill="1" applyBorder="1" applyAlignment="1" applyProtection="1">
      <alignment vertical="center"/>
    </xf>
    <xf numFmtId="166" fontId="10" fillId="23" borderId="162" xfId="13" applyNumberFormat="1" applyFont="1" applyFill="1" applyBorder="1" applyAlignment="1" applyProtection="1">
      <alignment horizontal="center" vertical="center"/>
    </xf>
    <xf numFmtId="166" fontId="10" fillId="24" borderId="162" xfId="13" applyNumberFormat="1" applyFont="1" applyFill="1" applyBorder="1" applyAlignment="1" applyProtection="1">
      <alignment vertical="center"/>
    </xf>
    <xf numFmtId="166" fontId="10" fillId="20" borderId="162" xfId="13" applyNumberFormat="1" applyFont="1" applyFill="1" applyBorder="1" applyAlignment="1" applyProtection="1">
      <alignment vertical="center"/>
    </xf>
    <xf numFmtId="165" fontId="12" fillId="32" borderId="162" xfId="13" applyNumberFormat="1" applyFont="1" applyFill="1" applyBorder="1" applyAlignment="1" applyProtection="1">
      <alignment vertical="center"/>
    </xf>
    <xf numFmtId="165" fontId="12" fillId="33" borderId="162" xfId="13" applyNumberFormat="1" applyFont="1" applyFill="1" applyBorder="1" applyAlignment="1" applyProtection="1">
      <alignment vertical="center"/>
    </xf>
    <xf numFmtId="0" fontId="12" fillId="17" borderId="162" xfId="0" applyFont="1" applyFill="1" applyBorder="1" applyAlignment="1" applyProtection="1">
      <alignment horizontal="center" vertical="center" wrapText="1"/>
    </xf>
    <xf numFmtId="172" fontId="12" fillId="17" borderId="162" xfId="12" applyNumberFormat="1" applyFont="1" applyFill="1" applyBorder="1" applyAlignment="1" applyProtection="1">
      <alignment horizontal="center" vertical="center" wrapText="1"/>
    </xf>
    <xf numFmtId="0" fontId="10" fillId="17" borderId="162" xfId="0" applyFont="1" applyFill="1" applyBorder="1" applyAlignment="1" applyProtection="1">
      <alignment horizontal="center" vertical="center"/>
    </xf>
    <xf numFmtId="166" fontId="12" fillId="41" borderId="162" xfId="13" applyNumberFormat="1" applyFont="1" applyFill="1" applyBorder="1" applyAlignment="1" applyProtection="1">
      <alignment vertical="center"/>
    </xf>
    <xf numFmtId="166" fontId="12" fillId="42" borderId="162" xfId="13" applyNumberFormat="1" applyFont="1" applyFill="1" applyBorder="1" applyAlignment="1" applyProtection="1">
      <alignment vertical="center"/>
    </xf>
    <xf numFmtId="166" fontId="18" fillId="1" borderId="162" xfId="13" applyNumberFormat="1" applyFont="1" applyFill="1" applyBorder="1" applyAlignment="1" applyProtection="1">
      <alignment vertical="center"/>
    </xf>
    <xf numFmtId="174" fontId="18" fillId="1" borderId="162" xfId="12" applyNumberFormat="1" applyFont="1" applyFill="1" applyBorder="1" applyAlignment="1" applyProtection="1">
      <alignment vertical="center"/>
    </xf>
    <xf numFmtId="0" fontId="12" fillId="0" borderId="0" xfId="0" applyFont="1" applyBorder="1" applyAlignment="1" applyProtection="1">
      <alignment horizontal="center" vertical="center"/>
      <protection locked="0"/>
    </xf>
    <xf numFmtId="0" fontId="12" fillId="0" borderId="0" xfId="0" applyFont="1" applyBorder="1" applyAlignment="1" applyProtection="1">
      <alignment horizontal="right" vertical="center"/>
      <protection locked="0"/>
    </xf>
    <xf numFmtId="1" fontId="0" fillId="0" borderId="206" xfId="0" applyNumberFormat="1" applyBorder="1" applyAlignment="1" applyProtection="1">
      <alignment horizontal="center"/>
    </xf>
    <xf numFmtId="1" fontId="0" fillId="0" borderId="211" xfId="0" applyNumberFormat="1" applyBorder="1" applyAlignment="1" applyProtection="1"/>
    <xf numFmtId="1" fontId="32" fillId="0" borderId="211" xfId="0" applyNumberFormat="1" applyFont="1" applyBorder="1" applyAlignment="1" applyProtection="1"/>
    <xf numFmtId="166" fontId="0" fillId="46" borderId="162" xfId="13" applyNumberFormat="1" applyFont="1" applyFill="1" applyBorder="1" applyAlignment="1" applyProtection="1">
      <alignment vertical="center"/>
    </xf>
    <xf numFmtId="0" fontId="0" fillId="0" borderId="0" xfId="0" applyFont="1" applyAlignment="1" applyProtection="1">
      <alignment horizontal="left" vertical="center"/>
      <protection locked="0"/>
    </xf>
    <xf numFmtId="0" fontId="12" fillId="0" borderId="0" xfId="0" applyFont="1" applyBorder="1" applyAlignment="1" applyProtection="1">
      <alignment vertical="center"/>
      <protection locked="0"/>
    </xf>
    <xf numFmtId="176" fontId="0" fillId="29" borderId="161" xfId="13" applyNumberFormat="1" applyFont="1" applyFill="1" applyBorder="1" applyAlignment="1" applyProtection="1">
      <alignment vertical="center"/>
    </xf>
    <xf numFmtId="176" fontId="0" fillId="29" borderId="167" xfId="13" applyNumberFormat="1" applyFont="1" applyFill="1" applyBorder="1" applyAlignment="1" applyProtection="1">
      <alignment vertical="center"/>
    </xf>
    <xf numFmtId="176" fontId="0" fillId="29" borderId="165" xfId="13" applyNumberFormat="1" applyFont="1" applyFill="1" applyBorder="1" applyAlignment="1" applyProtection="1">
      <alignment vertical="center"/>
    </xf>
    <xf numFmtId="176" fontId="0" fillId="29" borderId="166" xfId="13" applyNumberFormat="1" applyFont="1" applyFill="1" applyBorder="1" applyAlignment="1" applyProtection="1">
      <alignment vertical="center"/>
    </xf>
    <xf numFmtId="166" fontId="0" fillId="0" borderId="0" xfId="0" applyNumberFormat="1" applyFont="1" applyAlignment="1" applyProtection="1">
      <alignment vertical="center"/>
    </xf>
    <xf numFmtId="166" fontId="12" fillId="0" borderId="0" xfId="0" applyNumberFormat="1" applyFont="1" applyAlignment="1" applyProtection="1">
      <alignment vertical="center"/>
    </xf>
    <xf numFmtId="0" fontId="0" fillId="12" borderId="87" xfId="0" applyFont="1" applyFill="1" applyBorder="1" applyAlignment="1" applyProtection="1">
      <alignment horizontal="left" vertical="center"/>
      <protection locked="0"/>
    </xf>
    <xf numFmtId="0" fontId="0" fillId="46" borderId="212" xfId="0" applyFont="1" applyFill="1" applyBorder="1" applyAlignment="1" applyProtection="1">
      <alignment horizontal="left" vertical="center"/>
    </xf>
    <xf numFmtId="176" fontId="0" fillId="46" borderId="212" xfId="13" applyNumberFormat="1" applyFont="1" applyFill="1" applyBorder="1" applyAlignment="1" applyProtection="1">
      <alignment vertical="center"/>
    </xf>
    <xf numFmtId="176" fontId="0" fillId="46" borderId="216" xfId="13" applyNumberFormat="1" applyFont="1" applyFill="1" applyBorder="1" applyAlignment="1" applyProtection="1">
      <alignment vertical="center"/>
    </xf>
    <xf numFmtId="177" fontId="0" fillId="12" borderId="212" xfId="13" applyNumberFormat="1" applyFont="1" applyFill="1" applyBorder="1" applyAlignment="1" applyProtection="1">
      <alignment horizontal="center" vertical="center"/>
      <protection locked="0"/>
    </xf>
    <xf numFmtId="177" fontId="12" fillId="29" borderId="213" xfId="0" applyNumberFormat="1" applyFont="1" applyFill="1" applyBorder="1" applyAlignment="1" applyProtection="1">
      <alignment vertical="center"/>
    </xf>
    <xf numFmtId="166" fontId="0" fillId="0" borderId="220" xfId="0" applyNumberFormat="1" applyFont="1" applyFill="1" applyBorder="1" applyAlignment="1" applyProtection="1">
      <alignment vertical="center"/>
    </xf>
    <xf numFmtId="166" fontId="12" fillId="35" borderId="221" xfId="0" applyNumberFormat="1" applyFont="1" applyFill="1" applyBorder="1" applyAlignment="1" applyProtection="1">
      <alignment horizontal="center" vertical="center" wrapText="1"/>
    </xf>
    <xf numFmtId="166" fontId="12" fillId="35" borderId="222" xfId="0" applyNumberFormat="1" applyFont="1" applyFill="1" applyBorder="1" applyAlignment="1" applyProtection="1">
      <alignment horizontal="center" vertical="center" wrapText="1"/>
    </xf>
    <xf numFmtId="166" fontId="12" fillId="35" borderId="223" xfId="0" applyNumberFormat="1" applyFont="1" applyFill="1" applyBorder="1" applyAlignment="1" applyProtection="1">
      <alignment horizontal="center" vertical="center" wrapText="1"/>
    </xf>
    <xf numFmtId="166" fontId="0" fillId="10" borderId="162" xfId="13" applyNumberFormat="1" applyFont="1" applyFill="1" applyBorder="1" applyAlignment="1" applyProtection="1">
      <alignment horizontal="right" vertical="center"/>
    </xf>
    <xf numFmtId="171" fontId="0" fillId="0" borderId="162" xfId="12" applyNumberFormat="1" applyFont="1" applyFill="1" applyBorder="1" applyAlignment="1" applyProtection="1">
      <alignment vertical="center"/>
    </xf>
    <xf numFmtId="166" fontId="0" fillId="0" borderId="149" xfId="0" applyNumberFormat="1" applyFont="1" applyFill="1" applyBorder="1" applyAlignment="1" applyProtection="1">
      <alignment vertical="center"/>
    </xf>
    <xf numFmtId="166" fontId="13" fillId="0" borderId="160" xfId="13" applyNumberFormat="1" applyFont="1" applyFill="1" applyBorder="1" applyAlignment="1" applyProtection="1">
      <alignment vertical="center"/>
    </xf>
    <xf numFmtId="166" fontId="0" fillId="10" borderId="160" xfId="13" applyNumberFormat="1" applyFont="1" applyFill="1" applyBorder="1" applyAlignment="1" applyProtection="1">
      <alignment horizontal="right" vertical="center"/>
    </xf>
    <xf numFmtId="166" fontId="12" fillId="40" borderId="226" xfId="0" applyNumberFormat="1" applyFont="1" applyFill="1" applyBorder="1" applyAlignment="1" applyProtection="1">
      <alignment vertical="center"/>
    </xf>
    <xf numFmtId="166" fontId="12" fillId="40" borderId="165" xfId="13" applyNumberFormat="1" applyFont="1" applyFill="1" applyBorder="1" applyAlignment="1" applyProtection="1">
      <alignment vertical="center"/>
    </xf>
    <xf numFmtId="166" fontId="12" fillId="40" borderId="165" xfId="13" applyNumberFormat="1" applyFont="1" applyFill="1" applyBorder="1" applyAlignment="1" applyProtection="1">
      <alignment horizontal="right" vertical="center"/>
    </xf>
    <xf numFmtId="166" fontId="0" fillId="0" borderId="160" xfId="13" applyNumberFormat="1" applyFont="1" applyFill="1" applyBorder="1" applyAlignment="1" applyProtection="1">
      <alignment vertical="center"/>
    </xf>
    <xf numFmtId="166" fontId="13" fillId="0" borderId="87" xfId="13" applyNumberFormat="1" applyFont="1" applyFill="1" applyBorder="1" applyAlignment="1" applyProtection="1">
      <alignment vertical="center"/>
    </xf>
    <xf numFmtId="166" fontId="13" fillId="0" borderId="161" xfId="13" applyNumberFormat="1" applyFont="1" applyFill="1" applyBorder="1" applyAlignment="1" applyProtection="1">
      <alignment vertical="center"/>
    </xf>
    <xf numFmtId="171" fontId="0" fillId="0" borderId="163" xfId="12" applyNumberFormat="1" applyFont="1" applyFill="1" applyBorder="1" applyAlignment="1" applyProtection="1">
      <alignment vertical="center"/>
    </xf>
    <xf numFmtId="171" fontId="0" fillId="0" borderId="164" xfId="12" applyNumberFormat="1" applyFont="1" applyFill="1" applyBorder="1" applyAlignment="1" applyProtection="1">
      <alignment vertical="center"/>
    </xf>
    <xf numFmtId="166" fontId="12" fillId="40" borderId="167" xfId="13" applyNumberFormat="1" applyFont="1" applyFill="1" applyBorder="1" applyAlignment="1" applyProtection="1">
      <alignment vertical="center"/>
    </xf>
    <xf numFmtId="166" fontId="12" fillId="40" borderId="166" xfId="13" applyNumberFormat="1" applyFont="1" applyFill="1" applyBorder="1" applyAlignment="1" applyProtection="1">
      <alignment vertical="center"/>
    </xf>
    <xf numFmtId="166" fontId="0" fillId="10" borderId="205" xfId="13" applyNumberFormat="1" applyFont="1" applyFill="1" applyBorder="1" applyAlignment="1" applyProtection="1">
      <alignment horizontal="right" vertical="center"/>
    </xf>
    <xf numFmtId="166" fontId="0" fillId="10" borderId="180" xfId="13" applyNumberFormat="1" applyFont="1" applyFill="1" applyBorder="1" applyAlignment="1" applyProtection="1">
      <alignment horizontal="right" vertical="center"/>
    </xf>
    <xf numFmtId="166" fontId="12" fillId="40" borderId="179" xfId="13" applyNumberFormat="1" applyFont="1" applyFill="1" applyBorder="1" applyAlignment="1" applyProtection="1">
      <alignment horizontal="right" vertical="center"/>
    </xf>
    <xf numFmtId="166" fontId="0" fillId="0" borderId="87" xfId="13" applyNumberFormat="1" applyFont="1" applyFill="1" applyBorder="1" applyAlignment="1" applyProtection="1">
      <alignment vertical="center"/>
    </xf>
    <xf numFmtId="166" fontId="13" fillId="44" borderId="94" xfId="13" applyNumberFormat="1" applyFont="1" applyFill="1" applyBorder="1" applyAlignment="1" applyProtection="1">
      <alignment vertical="center"/>
    </xf>
    <xf numFmtId="171" fontId="0" fillId="12" borderId="172" xfId="12" applyNumberFormat="1" applyFont="1" applyFill="1" applyBorder="1" applyAlignment="1" applyProtection="1">
      <alignment vertical="center"/>
      <protection locked="0"/>
    </xf>
    <xf numFmtId="166" fontId="12" fillId="40" borderId="158" xfId="13" applyNumberFormat="1" applyFont="1" applyFill="1" applyBorder="1" applyAlignment="1" applyProtection="1">
      <alignment vertical="center"/>
    </xf>
    <xf numFmtId="166" fontId="12" fillId="40" borderId="192" xfId="13" applyNumberFormat="1" applyFont="1" applyFill="1" applyBorder="1" applyAlignment="1" applyProtection="1">
      <alignment horizontal="right" vertical="center"/>
    </xf>
    <xf numFmtId="0" fontId="12" fillId="15" borderId="203" xfId="0" applyFont="1" applyFill="1" applyBorder="1" applyAlignment="1" applyProtection="1">
      <alignment horizontal="center" vertical="center" wrapText="1"/>
    </xf>
    <xf numFmtId="166" fontId="17" fillId="36" borderId="150" xfId="0" applyNumberFormat="1" applyFont="1" applyFill="1" applyBorder="1" applyAlignment="1" applyProtection="1">
      <alignment horizontal="center" vertical="center" wrapText="1"/>
    </xf>
    <xf numFmtId="166" fontId="17" fillId="36" borderId="236" xfId="0" applyNumberFormat="1" applyFont="1" applyFill="1" applyBorder="1" applyAlignment="1" applyProtection="1">
      <alignment horizontal="center" vertical="center" wrapText="1"/>
    </xf>
    <xf numFmtId="0" fontId="17" fillId="36" borderId="149" xfId="0" applyFont="1" applyFill="1" applyBorder="1" applyAlignment="1" applyProtection="1">
      <alignment horizontal="center" vertical="center" wrapText="1"/>
    </xf>
    <xf numFmtId="0" fontId="17" fillId="25" borderId="237" xfId="0" applyFont="1" applyFill="1" applyBorder="1" applyAlignment="1" applyProtection="1">
      <alignment horizontal="center" vertical="center" wrapText="1"/>
    </xf>
    <xf numFmtId="0" fontId="17" fillId="25" borderId="234" xfId="0" applyFont="1" applyFill="1" applyBorder="1" applyAlignment="1" applyProtection="1">
      <alignment horizontal="center" vertical="center" wrapText="1"/>
    </xf>
    <xf numFmtId="0" fontId="17" fillId="25" borderId="150" xfId="0" applyFont="1" applyFill="1" applyBorder="1" applyAlignment="1" applyProtection="1">
      <alignment horizontal="center" vertical="center" wrapText="1"/>
    </xf>
    <xf numFmtId="0" fontId="12" fillId="15" borderId="153" xfId="0" applyFont="1" applyFill="1" applyBorder="1" applyAlignment="1" applyProtection="1">
      <alignment horizontal="center" vertical="center" wrapText="1"/>
    </xf>
    <xf numFmtId="0" fontId="12" fillId="0" borderId="238" xfId="0" applyFont="1" applyFill="1" applyBorder="1" applyAlignment="1" applyProtection="1">
      <alignment horizontal="left" vertical="center"/>
    </xf>
    <xf numFmtId="166" fontId="0" fillId="29" borderId="214" xfId="13" applyNumberFormat="1" applyFont="1" applyFill="1" applyBorder="1" applyAlignment="1" applyProtection="1">
      <alignment vertical="center"/>
    </xf>
    <xf numFmtId="166" fontId="0" fillId="29" borderId="220" xfId="13" applyNumberFormat="1" applyFont="1" applyFill="1" applyBorder="1" applyAlignment="1" applyProtection="1">
      <alignment vertical="center"/>
    </xf>
    <xf numFmtId="166" fontId="12" fillId="29" borderId="239" xfId="13" applyNumberFormat="1" applyFont="1" applyFill="1" applyBorder="1" applyAlignment="1" applyProtection="1">
      <alignment vertical="center"/>
    </xf>
    <xf numFmtId="166" fontId="0" fillId="19" borderId="240" xfId="13" applyNumberFormat="1" applyFont="1" applyFill="1" applyBorder="1" applyAlignment="1" applyProtection="1">
      <alignment vertical="center"/>
    </xf>
    <xf numFmtId="166" fontId="0" fillId="19" borderId="241" xfId="13" applyNumberFormat="1" applyFont="1" applyFill="1" applyBorder="1" applyAlignment="1" applyProtection="1">
      <alignment vertical="center"/>
    </xf>
    <xf numFmtId="166" fontId="12" fillId="19" borderId="214" xfId="13" applyNumberFormat="1" applyFont="1" applyFill="1" applyBorder="1" applyAlignment="1" applyProtection="1">
      <alignment vertical="center"/>
    </xf>
    <xf numFmtId="166" fontId="12" fillId="0" borderId="242" xfId="13" applyNumberFormat="1" applyFont="1" applyFill="1" applyBorder="1" applyAlignment="1" applyProtection="1">
      <alignment vertical="center"/>
    </xf>
    <xf numFmtId="0" fontId="12" fillId="15" borderId="243" xfId="0" applyFont="1" applyFill="1" applyBorder="1" applyAlignment="1" applyProtection="1">
      <alignment horizontal="center" vertical="center"/>
    </xf>
    <xf numFmtId="166" fontId="22" fillId="15" borderId="244" xfId="13" applyNumberFormat="1" applyFont="1" applyFill="1" applyBorder="1" applyAlignment="1" applyProtection="1">
      <alignment vertical="center"/>
    </xf>
    <xf numFmtId="166" fontId="22" fillId="15" borderId="245" xfId="13" applyNumberFormat="1" applyFont="1" applyFill="1" applyBorder="1" applyAlignment="1" applyProtection="1">
      <alignment vertical="center"/>
    </xf>
    <xf numFmtId="166" fontId="22" fillId="15" borderId="246" xfId="13" applyNumberFormat="1" applyFont="1" applyFill="1" applyBorder="1" applyAlignment="1" applyProtection="1">
      <alignment vertical="center"/>
    </xf>
    <xf numFmtId="166" fontId="12" fillId="40" borderId="215" xfId="13" applyNumberFormat="1" applyFont="1" applyFill="1" applyBorder="1" applyAlignment="1" applyProtection="1">
      <alignment horizontal="right" vertical="center"/>
    </xf>
    <xf numFmtId="166" fontId="12" fillId="40" borderId="247" xfId="13" applyNumberFormat="1" applyFont="1" applyFill="1" applyBorder="1" applyAlignment="1" applyProtection="1">
      <alignment horizontal="right" vertical="center"/>
    </xf>
    <xf numFmtId="166" fontId="12" fillId="40" borderId="248" xfId="13" applyNumberFormat="1" applyFont="1" applyFill="1" applyBorder="1" applyAlignment="1" applyProtection="1">
      <alignment vertical="center"/>
    </xf>
    <xf numFmtId="166" fontId="12" fillId="40" borderId="173" xfId="13" applyNumberFormat="1" applyFont="1" applyFill="1" applyBorder="1" applyAlignment="1" applyProtection="1">
      <alignment horizontal="right" vertical="center"/>
    </xf>
    <xf numFmtId="177" fontId="0" fillId="12" borderId="251" xfId="13" applyNumberFormat="1" applyFont="1" applyFill="1" applyBorder="1" applyAlignment="1" applyProtection="1">
      <alignment horizontal="center" vertical="center"/>
      <protection locked="0"/>
    </xf>
    <xf numFmtId="177" fontId="0" fillId="12" borderId="217" xfId="13" applyNumberFormat="1" applyFont="1" applyFill="1" applyBorder="1" applyAlignment="1" applyProtection="1">
      <alignment horizontal="center" vertical="center"/>
      <protection locked="0"/>
    </xf>
    <xf numFmtId="177" fontId="0" fillId="12" borderId="179" xfId="13" applyNumberFormat="1" applyFont="1" applyFill="1" applyBorder="1" applyAlignment="1" applyProtection="1">
      <alignment horizontal="center" vertical="center"/>
      <protection locked="0"/>
    </xf>
    <xf numFmtId="0" fontId="0" fillId="0" borderId="190" xfId="0" applyFont="1" applyFill="1" applyBorder="1" applyAlignment="1" applyProtection="1">
      <alignment horizontal="left" vertical="center"/>
    </xf>
    <xf numFmtId="0" fontId="0" fillId="0" borderId="191" xfId="0" applyFont="1" applyFill="1" applyBorder="1" applyAlignment="1" applyProtection="1">
      <alignment horizontal="left" vertical="center"/>
    </xf>
    <xf numFmtId="0" fontId="0" fillId="0" borderId="192" xfId="0" applyFont="1" applyFill="1" applyBorder="1" applyAlignment="1" applyProtection="1">
      <alignment horizontal="left" vertical="center"/>
    </xf>
    <xf numFmtId="168" fontId="0" fillId="46" borderId="162" xfId="13" applyNumberFormat="1" applyFont="1" applyFill="1" applyBorder="1" applyAlignment="1" applyProtection="1">
      <alignment horizontal="center" vertical="center"/>
    </xf>
    <xf numFmtId="168" fontId="0" fillId="46" borderId="160" xfId="13" applyNumberFormat="1" applyFont="1" applyFill="1" applyBorder="1" applyAlignment="1" applyProtection="1">
      <alignment horizontal="center" vertical="center"/>
    </xf>
    <xf numFmtId="168" fontId="0" fillId="12" borderId="163" xfId="13" applyNumberFormat="1" applyFont="1" applyFill="1" applyBorder="1" applyAlignment="1" applyProtection="1">
      <alignment horizontal="center" vertical="center"/>
      <protection locked="0"/>
    </xf>
    <xf numFmtId="168" fontId="0" fillId="12" borderId="167" xfId="13" applyNumberFormat="1" applyFont="1" applyFill="1" applyBorder="1" applyAlignment="1" applyProtection="1">
      <alignment horizontal="center" vertical="center"/>
      <protection locked="0"/>
    </xf>
    <xf numFmtId="168" fontId="0" fillId="46" borderId="165" xfId="13" applyNumberFormat="1" applyFont="1" applyFill="1" applyBorder="1" applyAlignment="1" applyProtection="1">
      <alignment horizontal="center" vertical="center"/>
    </xf>
    <xf numFmtId="168" fontId="0" fillId="46" borderId="172" xfId="13" applyNumberFormat="1" applyFont="1" applyFill="1" applyBorder="1" applyAlignment="1" applyProtection="1">
      <alignment horizontal="center" vertical="center"/>
    </xf>
    <xf numFmtId="168" fontId="0" fillId="46" borderId="158" xfId="13" applyNumberFormat="1" applyFont="1" applyFill="1" applyBorder="1" applyAlignment="1" applyProtection="1">
      <alignment horizontal="center" vertical="center"/>
    </xf>
    <xf numFmtId="176" fontId="0" fillId="29" borderId="162" xfId="13" applyNumberFormat="1" applyFont="1" applyFill="1" applyBorder="1" applyAlignment="1" applyProtection="1">
      <alignment vertical="center"/>
    </xf>
    <xf numFmtId="176" fontId="0" fillId="29" borderId="160" xfId="13" applyNumberFormat="1" applyFont="1" applyFill="1" applyBorder="1" applyAlignment="1" applyProtection="1">
      <alignment vertical="center"/>
    </xf>
    <xf numFmtId="176" fontId="0" fillId="29" borderId="163" xfId="13" applyNumberFormat="1" applyFont="1" applyFill="1" applyBorder="1" applyAlignment="1" applyProtection="1">
      <alignment vertical="center"/>
    </xf>
    <xf numFmtId="176" fontId="0" fillId="29" borderId="164" xfId="13" applyNumberFormat="1" applyFont="1" applyFill="1" applyBorder="1" applyAlignment="1" applyProtection="1">
      <alignment vertical="center"/>
    </xf>
    <xf numFmtId="165" fontId="0" fillId="0" borderId="169" xfId="13" applyNumberFormat="1" applyFont="1" applyFill="1" applyBorder="1" applyAlignment="1" applyProtection="1">
      <alignment vertical="center"/>
    </xf>
    <xf numFmtId="165" fontId="0" fillId="0" borderId="256" xfId="13" applyNumberFormat="1" applyFont="1" applyFill="1" applyBorder="1" applyAlignment="1" applyProtection="1">
      <alignment vertical="center"/>
    </xf>
    <xf numFmtId="165" fontId="0" fillId="0" borderId="170" xfId="13" applyNumberFormat="1" applyFont="1" applyFill="1" applyBorder="1" applyAlignment="1" applyProtection="1">
      <alignment vertical="center"/>
    </xf>
    <xf numFmtId="166" fontId="0" fillId="29" borderId="162" xfId="13" applyNumberFormat="1" applyFont="1" applyFill="1" applyBorder="1" applyAlignment="1" applyProtection="1">
      <alignment vertical="center"/>
    </xf>
    <xf numFmtId="166" fontId="0" fillId="29" borderId="87" xfId="13" applyNumberFormat="1" applyFont="1" applyFill="1" applyBorder="1" applyAlignment="1" applyProtection="1">
      <alignment vertical="center"/>
    </xf>
    <xf numFmtId="166" fontId="0" fillId="29" borderId="160" xfId="13" applyNumberFormat="1" applyFont="1" applyFill="1" applyBorder="1" applyAlignment="1" applyProtection="1">
      <alignment vertical="center"/>
    </xf>
    <xf numFmtId="166" fontId="0" fillId="29" borderId="161" xfId="13" applyNumberFormat="1" applyFont="1" applyFill="1" applyBorder="1" applyAlignment="1" applyProtection="1">
      <alignment vertical="center"/>
    </xf>
    <xf numFmtId="166" fontId="0" fillId="29" borderId="163" xfId="13" applyNumberFormat="1" applyFont="1" applyFill="1" applyBorder="1" applyAlignment="1" applyProtection="1">
      <alignment vertical="center"/>
    </xf>
    <xf numFmtId="166" fontId="0" fillId="29" borderId="164" xfId="13" applyNumberFormat="1" applyFont="1" applyFill="1" applyBorder="1" applyAlignment="1" applyProtection="1">
      <alignment vertical="center"/>
    </xf>
    <xf numFmtId="166" fontId="0" fillId="29" borderId="167" xfId="13" applyNumberFormat="1" applyFont="1" applyFill="1" applyBorder="1" applyAlignment="1" applyProtection="1">
      <alignment vertical="center"/>
    </xf>
    <xf numFmtId="166" fontId="0" fillId="29" borderId="165" xfId="13" applyNumberFormat="1" applyFont="1" applyFill="1" applyBorder="1" applyAlignment="1" applyProtection="1">
      <alignment vertical="center"/>
    </xf>
    <xf numFmtId="166" fontId="0" fillId="29" borderId="166" xfId="13" applyNumberFormat="1" applyFont="1" applyFill="1" applyBorder="1" applyAlignment="1" applyProtection="1">
      <alignment vertical="center"/>
    </xf>
    <xf numFmtId="166" fontId="0" fillId="29" borderId="94" xfId="13" applyNumberFormat="1" applyFont="1" applyFill="1" applyBorder="1" applyAlignment="1" applyProtection="1">
      <alignment vertical="center"/>
    </xf>
    <xf numFmtId="166" fontId="0" fillId="29" borderId="172" xfId="13" applyNumberFormat="1" applyFont="1" applyFill="1" applyBorder="1" applyAlignment="1" applyProtection="1">
      <alignment vertical="center"/>
    </xf>
    <xf numFmtId="166" fontId="0" fillId="37" borderId="162" xfId="13" applyNumberFormat="1" applyFont="1" applyFill="1" applyBorder="1" applyAlignment="1" applyProtection="1">
      <alignment vertical="center"/>
    </xf>
    <xf numFmtId="166" fontId="0" fillId="37" borderId="87" xfId="13" applyNumberFormat="1" applyFont="1" applyFill="1" applyBorder="1" applyAlignment="1" applyProtection="1">
      <alignment vertical="center"/>
    </xf>
    <xf numFmtId="166" fontId="0" fillId="37" borderId="160" xfId="13" applyNumberFormat="1" applyFont="1" applyFill="1" applyBorder="1" applyAlignment="1" applyProtection="1">
      <alignment vertical="center"/>
    </xf>
    <xf numFmtId="166" fontId="0" fillId="37" borderId="163" xfId="13" applyNumberFormat="1" applyFont="1" applyFill="1" applyBorder="1" applyAlignment="1" applyProtection="1">
      <alignment vertical="center"/>
    </xf>
    <xf numFmtId="166" fontId="0" fillId="37" borderId="167" xfId="13" applyNumberFormat="1" applyFont="1" applyFill="1" applyBorder="1" applyAlignment="1" applyProtection="1">
      <alignment vertical="center"/>
    </xf>
    <xf numFmtId="166" fontId="0" fillId="37" borderId="165" xfId="13" applyNumberFormat="1" applyFont="1" applyFill="1" applyBorder="1" applyAlignment="1" applyProtection="1">
      <alignment vertical="center"/>
    </xf>
    <xf numFmtId="166" fontId="0" fillId="37" borderId="94" xfId="13" applyNumberFormat="1" applyFont="1" applyFill="1" applyBorder="1" applyAlignment="1" applyProtection="1">
      <alignment vertical="center"/>
    </xf>
    <xf numFmtId="166" fontId="0" fillId="37" borderId="172" xfId="13" applyNumberFormat="1" applyFont="1" applyFill="1" applyBorder="1" applyAlignment="1" applyProtection="1">
      <alignment vertical="center"/>
    </xf>
    <xf numFmtId="166" fontId="0" fillId="37" borderId="158" xfId="13" applyNumberFormat="1" applyFont="1" applyFill="1" applyBorder="1" applyAlignment="1" applyProtection="1">
      <alignment vertical="center"/>
    </xf>
    <xf numFmtId="166" fontId="0" fillId="0" borderId="162" xfId="13" applyNumberFormat="1" applyFont="1" applyFill="1" applyBorder="1" applyAlignment="1" applyProtection="1">
      <alignment vertical="center"/>
    </xf>
    <xf numFmtId="166" fontId="0" fillId="0" borderId="163" xfId="13" applyNumberFormat="1" applyFont="1" applyFill="1" applyBorder="1" applyAlignment="1" applyProtection="1">
      <alignment vertical="center"/>
    </xf>
    <xf numFmtId="166" fontId="0" fillId="0" borderId="167" xfId="13" applyNumberFormat="1" applyFont="1" applyFill="1" applyBorder="1" applyAlignment="1" applyProtection="1">
      <alignment vertical="center"/>
    </xf>
    <xf numFmtId="166" fontId="0" fillId="0" borderId="165" xfId="13" applyNumberFormat="1" applyFont="1" applyFill="1" applyBorder="1" applyAlignment="1" applyProtection="1">
      <alignment vertical="center"/>
    </xf>
    <xf numFmtId="166" fontId="0" fillId="0" borderId="94" xfId="13" applyNumberFormat="1" applyFont="1" applyFill="1" applyBorder="1" applyAlignment="1" applyProtection="1">
      <alignment vertical="center"/>
    </xf>
    <xf numFmtId="166" fontId="0" fillId="0" borderId="172" xfId="13" applyNumberFormat="1" applyFont="1" applyFill="1" applyBorder="1" applyAlignment="1" applyProtection="1">
      <alignment vertical="center"/>
    </xf>
    <xf numFmtId="166" fontId="0" fillId="0" borderId="158" xfId="13" applyNumberFormat="1" applyFont="1" applyFill="1" applyBorder="1" applyAlignment="1" applyProtection="1">
      <alignment vertical="center"/>
    </xf>
    <xf numFmtId="168" fontId="0" fillId="0" borderId="162" xfId="0" applyNumberFormat="1" applyFont="1" applyFill="1" applyBorder="1" applyAlignment="1" applyProtection="1">
      <alignment horizontal="center" vertical="center"/>
    </xf>
    <xf numFmtId="168" fontId="0" fillId="0" borderId="87" xfId="0" applyNumberFormat="1" applyFont="1" applyFill="1" applyBorder="1" applyAlignment="1" applyProtection="1">
      <alignment horizontal="center" vertical="center"/>
    </xf>
    <xf numFmtId="168" fontId="0" fillId="0" borderId="160" xfId="0" applyNumberFormat="1" applyFont="1" applyFill="1" applyBorder="1" applyAlignment="1" applyProtection="1">
      <alignment horizontal="center" vertical="center"/>
    </xf>
    <xf numFmtId="168" fontId="0" fillId="0" borderId="161" xfId="0" applyNumberFormat="1" applyFont="1" applyFill="1" applyBorder="1" applyAlignment="1" applyProtection="1">
      <alignment horizontal="center" vertical="center"/>
    </xf>
    <xf numFmtId="168" fontId="0" fillId="0" borderId="163" xfId="0" applyNumberFormat="1" applyFont="1" applyFill="1" applyBorder="1" applyAlignment="1" applyProtection="1">
      <alignment horizontal="center" vertical="center"/>
    </xf>
    <xf numFmtId="168" fontId="0" fillId="0" borderId="164" xfId="0" applyNumberFormat="1" applyFont="1" applyFill="1" applyBorder="1" applyAlignment="1" applyProtection="1">
      <alignment horizontal="center" vertical="center"/>
    </xf>
    <xf numFmtId="168" fontId="0" fillId="0" borderId="167" xfId="0" applyNumberFormat="1" applyFont="1" applyFill="1" applyBorder="1" applyAlignment="1" applyProtection="1">
      <alignment horizontal="center" vertical="center"/>
    </xf>
    <xf numFmtId="168" fontId="0" fillId="0" borderId="165" xfId="0" applyNumberFormat="1" applyFont="1" applyFill="1" applyBorder="1" applyAlignment="1" applyProtection="1">
      <alignment horizontal="center" vertical="center"/>
    </xf>
    <xf numFmtId="168" fontId="0" fillId="0" borderId="166" xfId="0" applyNumberFormat="1" applyFont="1" applyFill="1" applyBorder="1" applyAlignment="1" applyProtection="1">
      <alignment horizontal="center" vertical="center"/>
    </xf>
    <xf numFmtId="166" fontId="12" fillId="35" borderId="257" xfId="0" applyNumberFormat="1" applyFont="1" applyFill="1" applyBorder="1" applyAlignment="1" applyProtection="1">
      <alignment horizontal="center" vertical="center" wrapText="1"/>
    </xf>
    <xf numFmtId="166" fontId="12" fillId="35" borderId="258" xfId="0" applyNumberFormat="1" applyFont="1" applyFill="1" applyBorder="1" applyAlignment="1" applyProtection="1">
      <alignment horizontal="center" vertical="center" wrapText="1"/>
    </xf>
    <xf numFmtId="166" fontId="12" fillId="35" borderId="259" xfId="0" applyNumberFormat="1" applyFont="1" applyFill="1" applyBorder="1" applyAlignment="1" applyProtection="1">
      <alignment horizontal="center" vertical="center" wrapText="1"/>
    </xf>
    <xf numFmtId="166" fontId="12" fillId="15" borderId="260" xfId="0" applyNumberFormat="1" applyFont="1" applyFill="1" applyBorder="1" applyAlignment="1" applyProtection="1">
      <alignment horizontal="center" vertical="center" wrapText="1"/>
    </xf>
    <xf numFmtId="166" fontId="12" fillId="15" borderId="258" xfId="0" applyNumberFormat="1" applyFont="1" applyFill="1" applyBorder="1" applyAlignment="1" applyProtection="1">
      <alignment horizontal="center" vertical="center" wrapText="1"/>
    </xf>
    <xf numFmtId="166" fontId="12" fillId="15" borderId="261" xfId="0" applyNumberFormat="1" applyFont="1" applyFill="1" applyBorder="1" applyAlignment="1" applyProtection="1">
      <alignment horizontal="center" vertical="center" wrapText="1"/>
    </xf>
    <xf numFmtId="0" fontId="12" fillId="15" borderId="257" xfId="0" applyFont="1" applyFill="1" applyBorder="1" applyAlignment="1" applyProtection="1">
      <alignment horizontal="center" vertical="center"/>
    </xf>
    <xf numFmtId="0" fontId="12" fillId="15" borderId="262" xfId="0" applyFont="1" applyFill="1" applyBorder="1" applyAlignment="1" applyProtection="1">
      <alignment horizontal="center" vertical="center"/>
    </xf>
    <xf numFmtId="165" fontId="0" fillId="0" borderId="263" xfId="13" applyNumberFormat="1" applyFont="1" applyFill="1" applyBorder="1" applyAlignment="1" applyProtection="1">
      <alignment vertical="center"/>
    </xf>
    <xf numFmtId="165" fontId="0" fillId="0" borderId="264" xfId="13" applyNumberFormat="1" applyFont="1" applyFill="1" applyBorder="1" applyAlignment="1" applyProtection="1">
      <alignment vertical="center"/>
    </xf>
    <xf numFmtId="165" fontId="0" fillId="0" borderId="265" xfId="13" applyNumberFormat="1" applyFont="1" applyFill="1" applyBorder="1" applyAlignment="1" applyProtection="1">
      <alignment vertical="center"/>
    </xf>
    <xf numFmtId="178" fontId="13" fillId="37" borderId="87" xfId="16" applyNumberFormat="1" applyFill="1" applyBorder="1" applyAlignment="1" applyProtection="1">
      <alignment horizontal="center" vertical="center"/>
    </xf>
    <xf numFmtId="178" fontId="13" fillId="37" borderId="164" xfId="16" applyNumberFormat="1" applyFill="1" applyBorder="1" applyAlignment="1" applyProtection="1">
      <alignment horizontal="center" vertical="center"/>
    </xf>
    <xf numFmtId="166" fontId="0" fillId="29" borderId="190" xfId="13" applyNumberFormat="1" applyFont="1" applyFill="1" applyBorder="1" applyAlignment="1" applyProtection="1">
      <alignment vertical="center"/>
    </xf>
    <xf numFmtId="166" fontId="0" fillId="29" borderId="191" xfId="13" applyNumberFormat="1" applyFont="1" applyFill="1" applyBorder="1" applyAlignment="1" applyProtection="1">
      <alignment vertical="center"/>
    </xf>
    <xf numFmtId="166" fontId="0" fillId="29" borderId="192" xfId="13" applyNumberFormat="1" applyFont="1" applyFill="1" applyBorder="1" applyAlignment="1" applyProtection="1">
      <alignment vertical="center"/>
    </xf>
    <xf numFmtId="166" fontId="13" fillId="0" borderId="94" xfId="13" applyNumberFormat="1" applyFont="1" applyFill="1" applyBorder="1" applyAlignment="1" applyProtection="1">
      <alignment vertical="center"/>
    </xf>
    <xf numFmtId="166" fontId="12" fillId="40" borderId="168" xfId="13" applyNumberFormat="1" applyFont="1" applyFill="1" applyBorder="1" applyAlignment="1" applyProtection="1">
      <alignment vertical="center"/>
    </xf>
    <xf numFmtId="166" fontId="12" fillId="40" borderId="247" xfId="13" applyNumberFormat="1" applyFont="1" applyFill="1" applyBorder="1" applyAlignment="1" applyProtection="1">
      <alignment vertical="center"/>
    </xf>
    <xf numFmtId="166" fontId="12" fillId="40" borderId="184" xfId="13" applyNumberFormat="1" applyFont="1" applyFill="1" applyBorder="1" applyAlignment="1" applyProtection="1">
      <alignment vertical="center"/>
    </xf>
    <xf numFmtId="171" fontId="0" fillId="0" borderId="172" xfId="12" applyNumberFormat="1" applyFont="1" applyFill="1" applyBorder="1" applyAlignment="1" applyProtection="1">
      <alignment vertical="center"/>
    </xf>
    <xf numFmtId="166" fontId="0" fillId="0" borderId="142" xfId="13" applyNumberFormat="1" applyFont="1" applyFill="1" applyBorder="1" applyAlignment="1" applyProtection="1">
      <alignment vertical="center"/>
    </xf>
    <xf numFmtId="166" fontId="0" fillId="0" borderId="225" xfId="13" applyNumberFormat="1" applyFont="1" applyFill="1" applyBorder="1" applyAlignment="1" applyProtection="1">
      <alignment vertical="center"/>
    </xf>
    <xf numFmtId="166" fontId="0" fillId="0" borderId="198" xfId="13" applyNumberFormat="1" applyFont="1" applyFill="1" applyBorder="1" applyAlignment="1" applyProtection="1">
      <alignment vertical="center"/>
    </xf>
    <xf numFmtId="166" fontId="22" fillId="32" borderId="252" xfId="13" applyNumberFormat="1" applyFont="1" applyFill="1" applyBorder="1" applyAlignment="1" applyProtection="1">
      <alignment vertical="center" wrapText="1"/>
    </xf>
    <xf numFmtId="166" fontId="22" fillId="32" borderId="212" xfId="13" applyNumberFormat="1" applyFont="1" applyFill="1" applyBorder="1" applyAlignment="1" applyProtection="1">
      <alignment vertical="center" wrapText="1"/>
    </xf>
    <xf numFmtId="166" fontId="22" fillId="32" borderId="213" xfId="13" applyNumberFormat="1" applyFont="1" applyFill="1" applyBorder="1" applyAlignment="1" applyProtection="1">
      <alignment vertical="center" wrapText="1"/>
    </xf>
    <xf numFmtId="166" fontId="22" fillId="32" borderId="216" xfId="13" applyNumberFormat="1" applyFont="1" applyFill="1" applyBorder="1" applyAlignment="1" applyProtection="1">
      <alignment vertical="center" wrapText="1"/>
    </xf>
    <xf numFmtId="166" fontId="22" fillId="32" borderId="267" xfId="13" applyNumberFormat="1" applyFont="1" applyFill="1" applyBorder="1" applyAlignment="1" applyProtection="1">
      <alignment vertical="center" wrapText="1"/>
    </xf>
    <xf numFmtId="166" fontId="22" fillId="32" borderId="268" xfId="13" applyNumberFormat="1" applyFont="1" applyFill="1" applyBorder="1" applyAlignment="1" applyProtection="1">
      <alignment vertical="center" wrapText="1"/>
    </xf>
    <xf numFmtId="166" fontId="22" fillId="32" borderId="269" xfId="13" applyNumberFormat="1" applyFont="1" applyFill="1" applyBorder="1" applyAlignment="1" applyProtection="1">
      <alignment vertical="center" wrapText="1"/>
    </xf>
    <xf numFmtId="166" fontId="22" fillId="32" borderId="253" xfId="13" applyNumberFormat="1" applyFont="1" applyFill="1" applyBorder="1" applyAlignment="1" applyProtection="1">
      <alignment vertical="center" wrapText="1"/>
    </xf>
    <xf numFmtId="166" fontId="22" fillId="32" borderId="188" xfId="13" applyNumberFormat="1" applyFont="1" applyFill="1" applyBorder="1" applyAlignment="1" applyProtection="1">
      <alignment vertical="center" wrapText="1"/>
    </xf>
    <xf numFmtId="166" fontId="22" fillId="32" borderId="270" xfId="13" applyNumberFormat="1" applyFont="1" applyFill="1" applyBorder="1" applyAlignment="1" applyProtection="1">
      <alignment vertical="center" wrapText="1"/>
    </xf>
    <xf numFmtId="166" fontId="22" fillId="32" borderId="271" xfId="13" applyNumberFormat="1" applyFont="1" applyFill="1" applyBorder="1" applyAlignment="1" applyProtection="1">
      <alignment vertical="center" wrapText="1"/>
    </xf>
    <xf numFmtId="166" fontId="22" fillId="32" borderId="272" xfId="13" applyNumberFormat="1" applyFont="1" applyFill="1" applyBorder="1" applyAlignment="1" applyProtection="1">
      <alignment vertical="center" wrapText="1"/>
    </xf>
    <xf numFmtId="166" fontId="22" fillId="32" borderId="90" xfId="13" applyNumberFormat="1" applyFont="1" applyFill="1" applyBorder="1" applyAlignment="1" applyProtection="1">
      <alignment vertical="center" wrapText="1"/>
    </xf>
    <xf numFmtId="166" fontId="22" fillId="32" borderId="91" xfId="13" applyNumberFormat="1" applyFont="1" applyFill="1" applyBorder="1" applyAlignment="1" applyProtection="1">
      <alignment vertical="center" wrapText="1"/>
    </xf>
    <xf numFmtId="166" fontId="22" fillId="32" borderId="95" xfId="13" applyNumberFormat="1" applyFont="1" applyFill="1" applyBorder="1" applyAlignment="1" applyProtection="1">
      <alignment vertical="center" wrapText="1"/>
    </xf>
    <xf numFmtId="166" fontId="22" fillId="32" borderId="120" xfId="13" applyNumberFormat="1" applyFont="1" applyFill="1" applyBorder="1" applyAlignment="1" applyProtection="1">
      <alignment vertical="center" wrapText="1"/>
    </xf>
    <xf numFmtId="175" fontId="23" fillId="26" borderId="120" xfId="0" applyNumberFormat="1" applyFont="1" applyFill="1" applyBorder="1" applyAlignment="1" applyProtection="1">
      <alignment horizontal="right" vertical="center"/>
    </xf>
    <xf numFmtId="9" fontId="0" fillId="12" borderId="168" xfId="0" applyNumberFormat="1" applyFont="1" applyFill="1" applyBorder="1" applyAlignment="1" applyProtection="1">
      <alignment horizontal="center" vertical="center"/>
      <protection locked="0"/>
    </xf>
    <xf numFmtId="175" fontId="0" fillId="0" borderId="248" xfId="0" applyNumberFormat="1" applyFont="1" applyFill="1" applyBorder="1" applyAlignment="1" applyProtection="1">
      <alignment horizontal="right" vertical="center"/>
    </xf>
    <xf numFmtId="175" fontId="0" fillId="0" borderId="184" xfId="0" applyNumberFormat="1" applyFont="1" applyFill="1" applyBorder="1" applyAlignment="1" applyProtection="1">
      <alignment horizontal="right" vertical="center"/>
    </xf>
    <xf numFmtId="167" fontId="0" fillId="12" borderId="273" xfId="16" applyFont="1" applyFill="1" applyBorder="1" applyAlignment="1" applyProtection="1">
      <alignment horizontal="center" vertical="center"/>
      <protection locked="0"/>
    </xf>
    <xf numFmtId="167" fontId="14" fillId="19" borderId="90" xfId="16" applyFont="1" applyFill="1" applyBorder="1" applyAlignment="1" applyProtection="1">
      <alignment horizontal="center" vertical="center"/>
    </xf>
    <xf numFmtId="175" fontId="23" fillId="26" borderId="92" xfId="0" applyNumberFormat="1" applyFont="1" applyFill="1" applyBorder="1" applyAlignment="1" applyProtection="1">
      <alignment horizontal="right" vertical="center"/>
    </xf>
    <xf numFmtId="0" fontId="21" fillId="0" borderId="0" xfId="20"/>
    <xf numFmtId="0" fontId="0" fillId="0" borderId="0" xfId="0" applyFont="1"/>
    <xf numFmtId="0" fontId="21" fillId="0" borderId="0" xfId="20" applyFont="1"/>
    <xf numFmtId="0" fontId="21" fillId="0" borderId="0" xfId="20" applyBorder="1" applyAlignment="1" applyProtection="1">
      <alignment horizontal="left" vertical="center"/>
    </xf>
    <xf numFmtId="0" fontId="21" fillId="0" borderId="0" xfId="20" applyBorder="1" applyAlignment="1" applyProtection="1">
      <alignment horizontal="left" vertical="center" wrapText="1"/>
    </xf>
    <xf numFmtId="0" fontId="21" fillId="0" borderId="0" xfId="20" applyBorder="1" applyAlignment="1" applyProtection="1">
      <alignment horizontal="left" vertical="center" indent="2"/>
    </xf>
    <xf numFmtId="166" fontId="0" fillId="9" borderId="190" xfId="13" applyNumberFormat="1" applyFont="1" applyFill="1" applyBorder="1" applyAlignment="1" applyProtection="1">
      <alignment horizontal="right" vertical="center"/>
    </xf>
    <xf numFmtId="166" fontId="0" fillId="9" borderId="191" xfId="13" applyNumberFormat="1" applyFont="1" applyFill="1" applyBorder="1" applyAlignment="1" applyProtection="1">
      <alignment horizontal="right" vertical="center"/>
    </xf>
    <xf numFmtId="0" fontId="12" fillId="0" borderId="2" xfId="0" applyFont="1" applyBorder="1" applyAlignment="1" applyProtection="1">
      <alignment horizontal="right" vertical="center"/>
    </xf>
    <xf numFmtId="0" fontId="23" fillId="12" borderId="3" xfId="0" applyFont="1" applyFill="1" applyBorder="1" applyAlignment="1" applyProtection="1">
      <alignment horizontal="center" vertical="center"/>
      <protection locked="0"/>
    </xf>
    <xf numFmtId="0" fontId="23" fillId="12" borderId="76" xfId="0" applyFont="1" applyFill="1" applyBorder="1" applyAlignment="1" applyProtection="1">
      <alignment horizontal="center" vertical="center"/>
      <protection locked="0"/>
    </xf>
    <xf numFmtId="0" fontId="23" fillId="12" borderId="4" xfId="0" applyFont="1" applyFill="1" applyBorder="1" applyAlignment="1" applyProtection="1">
      <alignment horizontal="center" vertical="center"/>
      <protection locked="0"/>
    </xf>
    <xf numFmtId="166" fontId="12" fillId="15" borderId="233" xfId="0" applyNumberFormat="1" applyFont="1" applyFill="1" applyBorder="1" applyAlignment="1" applyProtection="1">
      <alignment horizontal="center" vertical="center"/>
    </xf>
    <xf numFmtId="166" fontId="12" fillId="15" borderId="218" xfId="0" applyNumberFormat="1" applyFont="1" applyFill="1" applyBorder="1" applyAlignment="1" applyProtection="1">
      <alignment horizontal="center" vertical="center"/>
    </xf>
    <xf numFmtId="166" fontId="23" fillId="39" borderId="148" xfId="0" applyNumberFormat="1" applyFont="1" applyFill="1" applyBorder="1" applyAlignment="1" applyProtection="1">
      <alignment horizontal="center" vertical="center" wrapText="1"/>
    </xf>
    <xf numFmtId="166" fontId="23" fillId="39" borderId="150" xfId="0" applyNumberFormat="1" applyFont="1" applyFill="1" applyBorder="1" applyAlignment="1" applyProtection="1">
      <alignment horizontal="center" vertical="center" wrapText="1"/>
    </xf>
    <xf numFmtId="166" fontId="23" fillId="39" borderId="153" xfId="0" applyNumberFormat="1" applyFont="1" applyFill="1" applyBorder="1" applyAlignment="1" applyProtection="1">
      <alignment horizontal="center" vertical="center" wrapText="1"/>
    </xf>
    <xf numFmtId="166" fontId="24" fillId="34" borderId="148" xfId="0" applyNumberFormat="1" applyFont="1" applyFill="1" applyBorder="1" applyAlignment="1" applyProtection="1">
      <alignment horizontal="center" vertical="center" wrapText="1"/>
    </xf>
    <xf numFmtId="166" fontId="24" fillId="34" borderId="150" xfId="0" applyNumberFormat="1" applyFont="1" applyFill="1" applyBorder="1" applyAlignment="1" applyProtection="1">
      <alignment horizontal="center" vertical="center" wrapText="1"/>
    </xf>
    <xf numFmtId="166" fontId="24" fillId="34" borderId="153" xfId="0" applyNumberFormat="1" applyFont="1" applyFill="1" applyBorder="1" applyAlignment="1" applyProtection="1">
      <alignment horizontal="center" vertical="center" wrapText="1"/>
    </xf>
    <xf numFmtId="166" fontId="29" fillId="45" borderId="235" xfId="0" applyNumberFormat="1" applyFont="1" applyFill="1" applyBorder="1" applyAlignment="1" applyProtection="1">
      <alignment horizontal="center" vertical="center" wrapText="1"/>
    </xf>
    <xf numFmtId="166" fontId="29" fillId="45" borderId="114" xfId="0" applyNumberFormat="1" applyFont="1" applyFill="1" applyBorder="1" applyAlignment="1" applyProtection="1">
      <alignment horizontal="center" vertical="center" wrapText="1"/>
    </xf>
    <xf numFmtId="166" fontId="17" fillId="34" borderId="116" xfId="0" applyNumberFormat="1" applyFont="1" applyFill="1" applyBorder="1" applyAlignment="1" applyProtection="1">
      <alignment horizontal="center" vertical="center" wrapText="1"/>
    </xf>
    <xf numFmtId="166" fontId="17" fillId="34" borderId="115" xfId="0" applyNumberFormat="1" applyFont="1" applyFill="1" applyBorder="1" applyAlignment="1" applyProtection="1">
      <alignment horizontal="center" vertical="center" wrapText="1"/>
    </xf>
    <xf numFmtId="166" fontId="17" fillId="34" borderId="34" xfId="0" applyNumberFormat="1" applyFont="1" applyFill="1" applyBorder="1" applyAlignment="1" applyProtection="1">
      <alignment horizontal="center" vertical="center" wrapText="1"/>
    </xf>
    <xf numFmtId="166" fontId="17" fillId="34" borderId="110" xfId="0" applyNumberFormat="1" applyFont="1" applyFill="1" applyBorder="1" applyAlignment="1" applyProtection="1">
      <alignment horizontal="center" vertical="center" wrapText="1"/>
    </xf>
    <xf numFmtId="166" fontId="17" fillId="34" borderId="177" xfId="0" applyNumberFormat="1" applyFont="1" applyFill="1" applyBorder="1" applyAlignment="1" applyProtection="1">
      <alignment horizontal="center" vertical="center" wrapText="1"/>
    </xf>
    <xf numFmtId="166" fontId="17" fillId="34" borderId="171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Border="1" applyAlignment="1" applyProtection="1">
      <alignment horizontal="left" vertical="center" indent="2"/>
    </xf>
    <xf numFmtId="0" fontId="12" fillId="15" borderId="230" xfId="0" applyFont="1" applyFill="1" applyBorder="1" applyAlignment="1" applyProtection="1">
      <alignment horizontal="center" vertical="center" wrapText="1"/>
    </xf>
    <xf numFmtId="0" fontId="12" fillId="15" borderId="231" xfId="0" applyFont="1" applyFill="1" applyBorder="1" applyAlignment="1" applyProtection="1">
      <alignment horizontal="center" vertical="center" wrapText="1"/>
    </xf>
    <xf numFmtId="0" fontId="12" fillId="15" borderId="227" xfId="0" applyFont="1" applyFill="1" applyBorder="1" applyAlignment="1" applyProtection="1">
      <alignment horizontal="center" vertical="center" wrapText="1"/>
    </xf>
    <xf numFmtId="0" fontId="12" fillId="15" borderId="228" xfId="0" applyFont="1" applyFill="1" applyBorder="1" applyAlignment="1" applyProtection="1">
      <alignment horizontal="center" vertical="center" wrapText="1"/>
    </xf>
    <xf numFmtId="0" fontId="0" fillId="0" borderId="249" xfId="0" applyFont="1" applyFill="1" applyBorder="1" applyAlignment="1" applyProtection="1">
      <alignment horizontal="center" vertical="center" wrapText="1"/>
    </xf>
    <xf numFmtId="0" fontId="0" fillId="0" borderId="250" xfId="0" applyFont="1" applyFill="1" applyBorder="1" applyAlignment="1" applyProtection="1">
      <alignment horizontal="center" vertical="center" wrapText="1"/>
    </xf>
    <xf numFmtId="0" fontId="0" fillId="0" borderId="118" xfId="0" applyFont="1" applyFill="1" applyBorder="1" applyAlignment="1" applyProtection="1">
      <alignment horizontal="center" vertical="center" wrapText="1"/>
    </xf>
    <xf numFmtId="166" fontId="22" fillId="32" borderId="219" xfId="0" applyNumberFormat="1" applyFont="1" applyFill="1" applyBorder="1" applyAlignment="1" applyProtection="1">
      <alignment horizontal="center" vertical="center"/>
    </xf>
    <xf numFmtId="0" fontId="23" fillId="0" borderId="232" xfId="0" applyFont="1" applyFill="1" applyBorder="1" applyAlignment="1" applyProtection="1">
      <alignment horizontal="center" vertical="center" wrapText="1"/>
    </xf>
    <xf numFmtId="0" fontId="23" fillId="0" borderId="171" xfId="0" applyFont="1" applyFill="1" applyBorder="1" applyAlignment="1" applyProtection="1">
      <alignment horizontal="center" vertical="center" wrapText="1"/>
    </xf>
    <xf numFmtId="0" fontId="23" fillId="0" borderId="83" xfId="0" applyFont="1" applyFill="1" applyBorder="1" applyAlignment="1" applyProtection="1">
      <alignment horizontal="center" vertical="center" wrapText="1"/>
    </xf>
    <xf numFmtId="0" fontId="0" fillId="0" borderId="229" xfId="0" applyFont="1" applyFill="1" applyBorder="1" applyAlignment="1" applyProtection="1">
      <alignment horizontal="center" vertical="center" wrapText="1"/>
    </xf>
    <xf numFmtId="0" fontId="0" fillId="0" borderId="115" xfId="0" applyFont="1" applyFill="1" applyBorder="1" applyAlignment="1" applyProtection="1">
      <alignment horizontal="center" vertical="center" wrapText="1"/>
    </xf>
    <xf numFmtId="0" fontId="0" fillId="0" borderId="224" xfId="0" applyFont="1" applyFill="1" applyBorder="1" applyAlignment="1" applyProtection="1">
      <alignment horizontal="center" vertical="center" wrapText="1"/>
    </xf>
    <xf numFmtId="166" fontId="22" fillId="32" borderId="147" xfId="0" applyNumberFormat="1" applyFont="1" applyFill="1" applyBorder="1" applyAlignment="1" applyProtection="1">
      <alignment horizontal="right" vertical="center"/>
    </xf>
    <xf numFmtId="166" fontId="22" fillId="32" borderId="219" xfId="0" applyNumberFormat="1" applyFont="1" applyFill="1" applyBorder="1" applyAlignment="1" applyProtection="1">
      <alignment horizontal="right" vertical="center"/>
    </xf>
    <xf numFmtId="166" fontId="24" fillId="34" borderId="96" xfId="0" applyNumberFormat="1" applyFont="1" applyFill="1" applyBorder="1" applyAlignment="1" applyProtection="1">
      <alignment horizontal="center" vertical="center" wrapText="1"/>
    </xf>
    <xf numFmtId="166" fontId="24" fillId="34" borderId="97" xfId="0" applyNumberFormat="1" applyFont="1" applyFill="1" applyBorder="1" applyAlignment="1" applyProtection="1">
      <alignment horizontal="center" vertical="center" wrapText="1"/>
    </xf>
    <xf numFmtId="166" fontId="24" fillId="34" borderId="98" xfId="0" applyNumberFormat="1" applyFont="1" applyFill="1" applyBorder="1" applyAlignment="1" applyProtection="1">
      <alignment horizontal="center" vertical="center" wrapText="1"/>
    </xf>
    <xf numFmtId="0" fontId="25" fillId="11" borderId="0" xfId="0" applyFont="1" applyFill="1" applyBorder="1" applyAlignment="1" applyProtection="1">
      <alignment horizontal="left" vertical="center" indent="2"/>
    </xf>
    <xf numFmtId="166" fontId="12" fillId="15" borderId="103" xfId="0" applyNumberFormat="1" applyFont="1" applyFill="1" applyBorder="1" applyAlignment="1" applyProtection="1">
      <alignment horizontal="center" vertical="center" wrapText="1"/>
    </xf>
    <xf numFmtId="166" fontId="12" fillId="15" borderId="104" xfId="0" applyNumberFormat="1" applyFont="1" applyFill="1" applyBorder="1" applyAlignment="1" applyProtection="1">
      <alignment horizontal="center" vertical="center" wrapText="1"/>
    </xf>
    <xf numFmtId="166" fontId="12" fillId="15" borderId="105" xfId="0" applyNumberFormat="1" applyFont="1" applyFill="1" applyBorder="1" applyAlignment="1" applyProtection="1">
      <alignment horizontal="center" vertical="center" wrapText="1"/>
    </xf>
    <xf numFmtId="0" fontId="22" fillId="46" borderId="87" xfId="0" applyFont="1" applyFill="1" applyBorder="1" applyAlignment="1" applyProtection="1">
      <alignment horizontal="center" vertical="center" wrapText="1"/>
    </xf>
    <xf numFmtId="0" fontId="22" fillId="46" borderId="195" xfId="0" applyFont="1" applyFill="1" applyBorder="1" applyAlignment="1" applyProtection="1">
      <alignment horizontal="center" vertical="center" wrapText="1"/>
    </xf>
    <xf numFmtId="0" fontId="22" fillId="46" borderId="89" xfId="0" applyFont="1" applyFill="1" applyBorder="1" applyAlignment="1" applyProtection="1">
      <alignment horizontal="center" vertical="center" wrapText="1"/>
    </xf>
    <xf numFmtId="0" fontId="12" fillId="0" borderId="0" xfId="0" applyFont="1" applyBorder="1" applyAlignment="1" applyProtection="1">
      <alignment horizontal="right" vertical="center"/>
    </xf>
    <xf numFmtId="0" fontId="22" fillId="0" borderId="169" xfId="0" applyFont="1" applyFill="1" applyBorder="1" applyAlignment="1" applyProtection="1">
      <alignment horizontal="center" vertical="center" wrapText="1"/>
    </xf>
    <xf numFmtId="0" fontId="22" fillId="0" borderId="67" xfId="0" applyFont="1" applyFill="1" applyBorder="1" applyAlignment="1" applyProtection="1">
      <alignment horizontal="center" vertical="center" wrapText="1"/>
    </xf>
    <xf numFmtId="0" fontId="22" fillId="0" borderId="170" xfId="0" applyFont="1" applyFill="1" applyBorder="1" applyAlignment="1" applyProtection="1">
      <alignment horizontal="center" vertical="center" wrapText="1"/>
    </xf>
    <xf numFmtId="0" fontId="23" fillId="13" borderId="188" xfId="0" applyFont="1" applyFill="1" applyBorder="1" applyAlignment="1" applyProtection="1">
      <alignment horizontal="center" vertical="center"/>
      <protection locked="0"/>
    </xf>
    <xf numFmtId="0" fontId="23" fillId="13" borderId="189" xfId="0" applyFont="1" applyFill="1" applyBorder="1" applyAlignment="1" applyProtection="1">
      <alignment horizontal="center" vertical="center"/>
      <protection locked="0"/>
    </xf>
    <xf numFmtId="166" fontId="24" fillId="34" borderId="71" xfId="0" applyNumberFormat="1" applyFont="1" applyFill="1" applyBorder="1" applyAlignment="1" applyProtection="1">
      <alignment horizontal="center" vertical="center" wrapText="1"/>
    </xf>
    <xf numFmtId="166" fontId="24" fillId="34" borderId="72" xfId="0" applyNumberFormat="1" applyFont="1" applyFill="1" applyBorder="1" applyAlignment="1" applyProtection="1">
      <alignment horizontal="center" vertical="center" wrapText="1"/>
    </xf>
    <xf numFmtId="166" fontId="24" fillId="34" borderId="73" xfId="0" applyNumberFormat="1" applyFont="1" applyFill="1" applyBorder="1" applyAlignment="1" applyProtection="1">
      <alignment horizontal="center" vertical="center" wrapText="1"/>
    </xf>
    <xf numFmtId="0" fontId="23" fillId="16" borderId="54" xfId="0" applyFont="1" applyFill="1" applyBorder="1" applyAlignment="1" applyProtection="1">
      <alignment horizontal="center" vertical="center" wrapText="1"/>
    </xf>
    <xf numFmtId="0" fontId="23" fillId="16" borderId="80" xfId="0" applyFont="1" applyFill="1" applyBorder="1" applyAlignment="1" applyProtection="1">
      <alignment horizontal="center" vertical="center" wrapText="1"/>
    </xf>
    <xf numFmtId="166" fontId="24" fillId="34" borderId="32" xfId="0" applyNumberFormat="1" applyFont="1" applyFill="1" applyBorder="1" applyAlignment="1" applyProtection="1">
      <alignment horizontal="center" vertical="center" wrapText="1"/>
    </xf>
    <xf numFmtId="166" fontId="24" fillId="34" borderId="33" xfId="0" applyNumberFormat="1" applyFont="1" applyFill="1" applyBorder="1" applyAlignment="1" applyProtection="1">
      <alignment horizontal="center" vertical="center" wrapText="1"/>
    </xf>
    <xf numFmtId="166" fontId="24" fillId="34" borderId="102" xfId="0" applyNumberFormat="1" applyFont="1" applyFill="1" applyBorder="1" applyAlignment="1" applyProtection="1">
      <alignment horizontal="center" vertical="center" wrapText="1"/>
    </xf>
    <xf numFmtId="0" fontId="23" fillId="15" borderId="38" xfId="0" applyFont="1" applyFill="1" applyBorder="1" applyAlignment="1" applyProtection="1">
      <alignment horizontal="center" vertical="center" wrapText="1"/>
    </xf>
    <xf numFmtId="0" fontId="23" fillId="15" borderId="77" xfId="0" applyFont="1" applyFill="1" applyBorder="1" applyAlignment="1" applyProtection="1">
      <alignment horizontal="center" vertical="center" wrapText="1"/>
    </xf>
    <xf numFmtId="0" fontId="23" fillId="16" borderId="193" xfId="0" applyFont="1" applyFill="1" applyBorder="1" applyAlignment="1" applyProtection="1">
      <alignment horizontal="center" vertical="center" wrapText="1"/>
    </xf>
    <xf numFmtId="0" fontId="23" fillId="16" borderId="194" xfId="0" applyFont="1" applyFill="1" applyBorder="1" applyAlignment="1" applyProtection="1">
      <alignment horizontal="center" vertical="center" wrapText="1"/>
    </xf>
    <xf numFmtId="0" fontId="23" fillId="15" borderId="190" xfId="0" applyFont="1" applyFill="1" applyBorder="1" applyAlignment="1" applyProtection="1">
      <alignment horizontal="center" vertical="center" wrapText="1"/>
    </xf>
    <xf numFmtId="0" fontId="23" fillId="15" borderId="173" xfId="0" applyFont="1" applyFill="1" applyBorder="1" applyAlignment="1" applyProtection="1">
      <alignment horizontal="center" vertical="center" wrapText="1"/>
    </xf>
    <xf numFmtId="0" fontId="23" fillId="12" borderId="44" xfId="0" applyFont="1" applyFill="1" applyBorder="1" applyAlignment="1" applyProtection="1">
      <alignment horizontal="center" vertical="center"/>
      <protection locked="0"/>
    </xf>
    <xf numFmtId="0" fontId="23" fillId="12" borderId="27" xfId="0" applyFont="1" applyFill="1" applyBorder="1" applyAlignment="1" applyProtection="1">
      <alignment horizontal="center" vertical="center"/>
      <protection locked="0"/>
    </xf>
    <xf numFmtId="0" fontId="0" fillId="0" borderId="10" xfId="0" applyFont="1" applyFill="1" applyBorder="1" applyAlignment="1" applyProtection="1">
      <alignment horizontal="left" vertical="center"/>
    </xf>
    <xf numFmtId="0" fontId="0" fillId="0" borderId="19" xfId="0" applyFont="1" applyFill="1" applyBorder="1" applyAlignment="1" applyProtection="1">
      <alignment horizontal="left" vertical="center"/>
    </xf>
    <xf numFmtId="0" fontId="0" fillId="0" borderId="11" xfId="0" applyFont="1" applyFill="1" applyBorder="1" applyAlignment="1" applyProtection="1">
      <alignment horizontal="left" vertical="center"/>
    </xf>
    <xf numFmtId="0" fontId="0" fillId="0" borderId="29" xfId="0" applyFont="1" applyFill="1" applyBorder="1" applyAlignment="1" applyProtection="1">
      <alignment horizontal="left" vertical="center"/>
    </xf>
    <xf numFmtId="0" fontId="0" fillId="0" borderId="45" xfId="0" applyFont="1" applyFill="1" applyBorder="1" applyAlignment="1" applyProtection="1">
      <alignment horizontal="left" vertical="center"/>
    </xf>
    <xf numFmtId="0" fontId="0" fillId="0" borderId="31" xfId="0" applyFont="1" applyFill="1" applyBorder="1" applyAlignment="1" applyProtection="1">
      <alignment horizontal="left" vertical="center"/>
    </xf>
    <xf numFmtId="0" fontId="0" fillId="0" borderId="48" xfId="0" applyFont="1" applyFill="1" applyBorder="1" applyAlignment="1" applyProtection="1">
      <alignment horizontal="left" vertical="center"/>
    </xf>
    <xf numFmtId="0" fontId="0" fillId="0" borderId="42" xfId="0" applyFont="1" applyFill="1" applyBorder="1" applyAlignment="1" applyProtection="1">
      <alignment horizontal="left" vertical="center"/>
    </xf>
    <xf numFmtId="0" fontId="0" fillId="0" borderId="43" xfId="0" applyFont="1" applyFill="1" applyBorder="1" applyAlignment="1" applyProtection="1">
      <alignment horizontal="left" vertical="center"/>
    </xf>
    <xf numFmtId="0" fontId="10" fillId="16" borderId="9" xfId="0" applyFont="1" applyFill="1" applyBorder="1" applyAlignment="1" applyProtection="1">
      <alignment horizontal="center" vertical="center"/>
    </xf>
    <xf numFmtId="0" fontId="10" fillId="16" borderId="5" xfId="0" applyFont="1" applyFill="1" applyBorder="1" applyAlignment="1" applyProtection="1">
      <alignment horizontal="center" vertical="center"/>
    </xf>
    <xf numFmtId="0" fontId="10" fillId="17" borderId="162" xfId="0" applyFont="1" applyFill="1" applyBorder="1" applyAlignment="1" applyProtection="1">
      <alignment horizontal="center" vertical="center"/>
    </xf>
    <xf numFmtId="0" fontId="10" fillId="16" borderId="162" xfId="0" applyFont="1" applyFill="1" applyBorder="1" applyAlignment="1" applyProtection="1">
      <alignment horizontal="center" vertical="center" wrapText="1"/>
    </xf>
    <xf numFmtId="164" fontId="12" fillId="18" borderId="202" xfId="13" applyFont="1" applyFill="1" applyBorder="1" applyAlignment="1" applyProtection="1">
      <alignment horizontal="center" vertical="center" wrapText="1"/>
    </xf>
    <xf numFmtId="164" fontId="12" fillId="18" borderId="115" xfId="13" applyFont="1" applyFill="1" applyBorder="1" applyAlignment="1" applyProtection="1">
      <alignment horizontal="center" vertical="center" wrapText="1"/>
    </xf>
    <xf numFmtId="0" fontId="10" fillId="15" borderId="159" xfId="0" applyFont="1" applyFill="1" applyBorder="1" applyAlignment="1" applyProtection="1">
      <alignment horizontal="center" vertical="center"/>
    </xf>
    <xf numFmtId="0" fontId="10" fillId="15" borderId="210" xfId="0" applyFont="1" applyFill="1" applyBorder="1" applyAlignment="1" applyProtection="1">
      <alignment horizontal="center" vertical="center"/>
    </xf>
    <xf numFmtId="0" fontId="12" fillId="17" borderId="9" xfId="0" applyFont="1" applyFill="1" applyBorder="1" applyAlignment="1" applyProtection="1">
      <alignment horizontal="center" vertical="center"/>
    </xf>
    <xf numFmtId="0" fontId="12" fillId="17" borderId="15" xfId="0" applyFont="1" applyFill="1" applyBorder="1" applyAlignment="1" applyProtection="1">
      <alignment horizontal="center" vertical="center"/>
    </xf>
    <xf numFmtId="172" fontId="24" fillId="30" borderId="24" xfId="12" applyNumberFormat="1" applyFont="1" applyFill="1" applyBorder="1" applyAlignment="1" applyProtection="1">
      <alignment horizontal="right" vertical="center" wrapText="1"/>
    </xf>
    <xf numFmtId="172" fontId="24" fillId="30" borderId="35" xfId="12" applyNumberFormat="1" applyFont="1" applyFill="1" applyBorder="1" applyAlignment="1" applyProtection="1">
      <alignment horizontal="right" vertical="center" wrapText="1"/>
    </xf>
    <xf numFmtId="0" fontId="23" fillId="0" borderId="30" xfId="0" applyFont="1" applyFill="1" applyBorder="1" applyAlignment="1" applyProtection="1">
      <alignment horizontal="center" vertical="top" wrapText="1"/>
    </xf>
    <xf numFmtId="0" fontId="23" fillId="0" borderId="8" xfId="0" applyFont="1" applyFill="1" applyBorder="1" applyAlignment="1" applyProtection="1">
      <alignment horizontal="center" vertical="top" wrapText="1"/>
    </xf>
    <xf numFmtId="0" fontId="23" fillId="0" borderId="69" xfId="0" applyFont="1" applyFill="1" applyBorder="1" applyAlignment="1" applyProtection="1">
      <alignment horizontal="center" vertical="top" wrapText="1"/>
    </xf>
    <xf numFmtId="0" fontId="10" fillId="17" borderId="20" xfId="0" applyFont="1" applyFill="1" applyBorder="1" applyAlignment="1" applyProtection="1">
      <alignment horizontal="left" vertical="center"/>
    </xf>
    <xf numFmtId="0" fontId="10" fillId="17" borderId="16" xfId="0" applyFont="1" applyFill="1" applyBorder="1" applyAlignment="1" applyProtection="1">
      <alignment horizontal="left" vertical="center"/>
    </xf>
    <xf numFmtId="0" fontId="10" fillId="17" borderId="21" xfId="0" applyFont="1" applyFill="1" applyBorder="1" applyAlignment="1" applyProtection="1">
      <alignment horizontal="left" vertical="center"/>
    </xf>
    <xf numFmtId="0" fontId="10" fillId="17" borderId="17" xfId="0" applyFont="1" applyFill="1" applyBorder="1" applyAlignment="1" applyProtection="1">
      <alignment horizontal="left" vertical="center"/>
    </xf>
    <xf numFmtId="0" fontId="10" fillId="17" borderId="6" xfId="0" applyFont="1" applyFill="1" applyBorder="1" applyAlignment="1" applyProtection="1">
      <alignment horizontal="left" vertical="center"/>
    </xf>
    <xf numFmtId="0" fontId="10" fillId="17" borderId="14" xfId="0" applyFont="1" applyFill="1" applyBorder="1" applyAlignment="1" applyProtection="1">
      <alignment horizontal="left" vertical="center"/>
    </xf>
    <xf numFmtId="0" fontId="25" fillId="0" borderId="0" xfId="0" applyFont="1" applyBorder="1" applyAlignment="1" applyProtection="1">
      <alignment horizontal="center" vertical="center"/>
    </xf>
    <xf numFmtId="0" fontId="25" fillId="0" borderId="0" xfId="0" applyFont="1" applyBorder="1" applyAlignment="1" applyProtection="1">
      <alignment horizontal="center" vertical="center" wrapText="1"/>
    </xf>
    <xf numFmtId="0" fontId="12" fillId="17" borderId="30" xfId="0" applyFont="1" applyFill="1" applyBorder="1" applyAlignment="1" applyProtection="1">
      <alignment horizontal="center" vertical="center" wrapText="1"/>
    </xf>
    <xf numFmtId="0" fontId="12" fillId="17" borderId="144" xfId="0" applyFont="1" applyFill="1" applyBorder="1" applyAlignment="1" applyProtection="1">
      <alignment horizontal="center" vertical="center" wrapText="1"/>
    </xf>
    <xf numFmtId="0" fontId="10" fillId="15" borderId="30" xfId="0" applyFont="1" applyFill="1" applyBorder="1" applyAlignment="1" applyProtection="1">
      <alignment horizontal="center" vertical="center" wrapText="1"/>
    </xf>
    <xf numFmtId="0" fontId="10" fillId="15" borderId="144" xfId="0" applyFont="1" applyFill="1" applyBorder="1" applyAlignment="1" applyProtection="1">
      <alignment horizontal="center" vertical="center" wrapText="1"/>
    </xf>
    <xf numFmtId="0" fontId="17" fillId="14" borderId="169" xfId="0" applyFont="1" applyFill="1" applyBorder="1" applyAlignment="1" applyProtection="1">
      <alignment horizontal="center" vertical="center"/>
    </xf>
    <xf numFmtId="0" fontId="17" fillId="14" borderId="140" xfId="0" applyFont="1" applyFill="1" applyBorder="1" applyAlignment="1" applyProtection="1">
      <alignment horizontal="center" vertical="center"/>
    </xf>
    <xf numFmtId="0" fontId="12" fillId="26" borderId="66" xfId="0" applyFont="1" applyFill="1" applyBorder="1" applyAlignment="1" applyProtection="1">
      <alignment horizontal="center" vertical="center" wrapText="1"/>
    </xf>
    <xf numFmtId="0" fontId="12" fillId="26" borderId="129" xfId="0" applyFont="1" applyFill="1" applyBorder="1" applyAlignment="1" applyProtection="1">
      <alignment horizontal="center" vertical="center" wrapText="1"/>
    </xf>
    <xf numFmtId="0" fontId="17" fillId="14" borderId="178" xfId="0" applyFont="1" applyFill="1" applyBorder="1" applyAlignment="1" applyProtection="1">
      <alignment horizontal="center" vertical="center"/>
    </xf>
    <xf numFmtId="0" fontId="17" fillId="48" borderId="169" xfId="0" applyFont="1" applyFill="1" applyBorder="1" applyAlignment="1" applyProtection="1">
      <alignment horizontal="center" vertical="center"/>
    </xf>
    <xf numFmtId="0" fontId="17" fillId="48" borderId="140" xfId="0" applyFont="1" applyFill="1" applyBorder="1" applyAlignment="1" applyProtection="1">
      <alignment horizontal="center" vertical="center"/>
    </xf>
    <xf numFmtId="0" fontId="17" fillId="47" borderId="178" xfId="0" applyFont="1" applyFill="1" applyBorder="1" applyAlignment="1" applyProtection="1">
      <alignment horizontal="center" vertical="center"/>
    </xf>
    <xf numFmtId="0" fontId="17" fillId="47" borderId="140" xfId="0" applyFont="1" applyFill="1" applyBorder="1" applyAlignment="1" applyProtection="1">
      <alignment horizontal="center" vertical="center"/>
    </xf>
    <xf numFmtId="0" fontId="12" fillId="16" borderId="59" xfId="0" applyFont="1" applyFill="1" applyBorder="1" applyAlignment="1" applyProtection="1">
      <alignment horizontal="center" vertical="center" wrapText="1"/>
    </xf>
    <xf numFmtId="0" fontId="12" fillId="16" borderId="63" xfId="0" applyFont="1" applyFill="1" applyBorder="1" applyAlignment="1" applyProtection="1">
      <alignment horizontal="center" vertical="center" wrapText="1"/>
    </xf>
    <xf numFmtId="0" fontId="12" fillId="16" borderId="67" xfId="0" applyFont="1" applyFill="1" applyBorder="1" applyAlignment="1" applyProtection="1">
      <alignment horizontal="center" vertical="center" wrapText="1"/>
    </xf>
    <xf numFmtId="0" fontId="12" fillId="16" borderId="68" xfId="0" applyFont="1" applyFill="1" applyBorder="1" applyAlignment="1" applyProtection="1">
      <alignment horizontal="center" vertical="center" wrapText="1"/>
    </xf>
    <xf numFmtId="0" fontId="12" fillId="16" borderId="56" xfId="0" applyFont="1" applyFill="1" applyBorder="1" applyAlignment="1" applyProtection="1">
      <alignment horizontal="center" vertical="center"/>
    </xf>
    <xf numFmtId="0" fontId="12" fillId="16" borderId="8" xfId="0" applyFont="1" applyFill="1" applyBorder="1" applyAlignment="1" applyProtection="1">
      <alignment horizontal="center" vertical="center"/>
    </xf>
    <xf numFmtId="0" fontId="12" fillId="16" borderId="56" xfId="0" applyFont="1" applyFill="1" applyBorder="1" applyAlignment="1" applyProtection="1">
      <alignment horizontal="center" vertical="center" wrapText="1"/>
    </xf>
    <xf numFmtId="0" fontId="12" fillId="16" borderId="8" xfId="0" applyFont="1" applyFill="1" applyBorder="1" applyAlignment="1" applyProtection="1">
      <alignment horizontal="center" vertical="center" wrapText="1"/>
    </xf>
    <xf numFmtId="0" fontId="22" fillId="16" borderId="57" xfId="0" applyFont="1" applyFill="1" applyBorder="1" applyAlignment="1" applyProtection="1">
      <alignment horizontal="center" vertical="center" wrapText="1"/>
    </xf>
    <xf numFmtId="0" fontId="22" fillId="16" borderId="64" xfId="0" applyFont="1" applyFill="1" applyBorder="1" applyAlignment="1" applyProtection="1">
      <alignment horizontal="center" vertical="center" wrapText="1"/>
    </xf>
    <xf numFmtId="0" fontId="22" fillId="16" borderId="65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 vertical="center"/>
    </xf>
    <xf numFmtId="0" fontId="23" fillId="47" borderId="127" xfId="0" applyFont="1" applyFill="1" applyBorder="1" applyAlignment="1" applyProtection="1">
      <alignment horizontal="center" vertical="center" textRotation="90" wrapText="1"/>
    </xf>
    <xf numFmtId="0" fontId="23" fillId="47" borderId="129" xfId="0" applyFont="1" applyFill="1" applyBorder="1" applyAlignment="1" applyProtection="1">
      <alignment horizontal="center" vertical="center" textRotation="90" wrapText="1"/>
    </xf>
    <xf numFmtId="0" fontId="23" fillId="47" borderId="83" xfId="0" applyFont="1" applyFill="1" applyBorder="1" applyAlignment="1" applyProtection="1">
      <alignment horizontal="center" vertical="center" textRotation="90" wrapText="1"/>
    </xf>
    <xf numFmtId="0" fontId="23" fillId="47" borderId="127" xfId="0" applyFont="1" applyFill="1" applyBorder="1" applyAlignment="1" applyProtection="1">
      <alignment horizontal="left" vertical="center" wrapText="1"/>
    </xf>
    <xf numFmtId="0" fontId="23" fillId="47" borderId="129" xfId="0" applyFont="1" applyFill="1" applyBorder="1" applyAlignment="1" applyProtection="1">
      <alignment horizontal="left" vertical="center" wrapText="1"/>
    </xf>
    <xf numFmtId="0" fontId="23" fillId="47" borderId="83" xfId="0" applyFont="1" applyFill="1" applyBorder="1" applyAlignment="1" applyProtection="1">
      <alignment horizontal="left" vertical="center" wrapText="1"/>
    </xf>
    <xf numFmtId="0" fontId="26" fillId="47" borderId="132" xfId="0" applyFont="1" applyFill="1" applyBorder="1" applyAlignment="1" applyProtection="1">
      <alignment horizontal="center" vertical="center" textRotation="90" wrapText="1"/>
    </xf>
    <xf numFmtId="0" fontId="26" fillId="47" borderId="117" xfId="0" applyFont="1" applyFill="1" applyBorder="1" applyAlignment="1" applyProtection="1">
      <alignment horizontal="center" vertical="center" textRotation="90" wrapText="1"/>
    </xf>
    <xf numFmtId="0" fontId="26" fillId="47" borderId="113" xfId="0" applyFont="1" applyFill="1" applyBorder="1" applyAlignment="1" applyProtection="1">
      <alignment horizontal="center" vertical="center" textRotation="90" wrapText="1"/>
    </xf>
    <xf numFmtId="0" fontId="23" fillId="12" borderId="133" xfId="0" applyFont="1" applyFill="1" applyBorder="1" applyAlignment="1" applyProtection="1">
      <alignment horizontal="left" vertical="center" wrapText="1"/>
      <protection locked="0"/>
    </xf>
    <xf numFmtId="0" fontId="23" fillId="12" borderId="134" xfId="0" applyFont="1" applyFill="1" applyBorder="1" applyAlignment="1" applyProtection="1">
      <alignment horizontal="left" vertical="center" wrapText="1"/>
      <protection locked="0"/>
    </xf>
    <xf numFmtId="0" fontId="23" fillId="12" borderId="131" xfId="0" applyFont="1" applyFill="1" applyBorder="1" applyAlignment="1" applyProtection="1">
      <alignment horizontal="left" vertical="center" wrapText="1"/>
      <protection locked="0"/>
    </xf>
    <xf numFmtId="0" fontId="23" fillId="12" borderId="127" xfId="0" applyFont="1" applyFill="1" applyBorder="1" applyAlignment="1" applyProtection="1">
      <alignment horizontal="left" vertical="center" wrapText="1"/>
      <protection locked="0"/>
    </xf>
    <xf numFmtId="0" fontId="23" fillId="12" borderId="171" xfId="0" applyFont="1" applyFill="1" applyBorder="1" applyAlignment="1" applyProtection="1">
      <alignment horizontal="left" vertical="center" wrapText="1"/>
      <protection locked="0"/>
    </xf>
    <xf numFmtId="0" fontId="23" fillId="12" borderId="129" xfId="0" applyFont="1" applyFill="1" applyBorder="1" applyAlignment="1" applyProtection="1">
      <alignment horizontal="left" vertical="center" wrapText="1"/>
      <protection locked="0"/>
    </xf>
    <xf numFmtId="0" fontId="23" fillId="12" borderId="83" xfId="0" applyFont="1" applyFill="1" applyBorder="1" applyAlignment="1" applyProtection="1">
      <alignment horizontal="left" vertical="center" wrapText="1"/>
      <protection locked="0"/>
    </xf>
    <xf numFmtId="0" fontId="12" fillId="16" borderId="177" xfId="0" applyFont="1" applyFill="1" applyBorder="1" applyAlignment="1" applyProtection="1">
      <alignment horizontal="center" vertical="center" wrapText="1"/>
    </xf>
    <xf numFmtId="0" fontId="12" fillId="16" borderId="83" xfId="0" applyFont="1" applyFill="1" applyBorder="1" applyAlignment="1" applyProtection="1">
      <alignment horizontal="center" vertical="center" wrapText="1"/>
    </xf>
    <xf numFmtId="0" fontId="10" fillId="16" borderId="124" xfId="0" applyFont="1" applyFill="1" applyBorder="1" applyAlignment="1" applyProtection="1">
      <alignment horizontal="center" vertical="center" wrapText="1"/>
    </xf>
    <xf numFmtId="0" fontId="17" fillId="47" borderId="169" xfId="0" applyFont="1" applyFill="1" applyBorder="1" applyAlignment="1" applyProtection="1">
      <alignment horizontal="center" vertical="center"/>
    </xf>
    <xf numFmtId="0" fontId="9" fillId="14" borderId="170" xfId="0" applyFont="1" applyFill="1" applyBorder="1" applyAlignment="1" applyProtection="1">
      <alignment horizontal="center" vertical="center"/>
    </xf>
    <xf numFmtId="0" fontId="9" fillId="14" borderId="181" xfId="0" applyFont="1" applyFill="1" applyBorder="1" applyAlignment="1" applyProtection="1">
      <alignment horizontal="center" vertical="center"/>
    </xf>
    <xf numFmtId="0" fontId="17" fillId="14" borderId="139" xfId="0" applyFont="1" applyFill="1" applyBorder="1" applyAlignment="1" applyProtection="1">
      <alignment horizontal="center" vertical="center"/>
    </xf>
    <xf numFmtId="0" fontId="17" fillId="14" borderId="128" xfId="0" applyFont="1" applyFill="1" applyBorder="1" applyAlignment="1" applyProtection="1">
      <alignment horizontal="center" vertical="center"/>
    </xf>
    <xf numFmtId="0" fontId="17" fillId="48" borderId="139" xfId="0" applyFont="1" applyFill="1" applyBorder="1" applyAlignment="1" applyProtection="1">
      <alignment horizontal="center" vertical="center"/>
    </xf>
    <xf numFmtId="0" fontId="17" fillId="48" borderId="161" xfId="0" applyFont="1" applyFill="1" applyBorder="1" applyAlignment="1" applyProtection="1">
      <alignment horizontal="center" vertical="center"/>
    </xf>
    <xf numFmtId="0" fontId="17" fillId="47" borderId="141" xfId="0" applyFont="1" applyFill="1" applyBorder="1" applyAlignment="1" applyProtection="1">
      <alignment horizontal="center" vertical="center"/>
    </xf>
    <xf numFmtId="0" fontId="17" fillId="47" borderId="161" xfId="0" applyFont="1" applyFill="1" applyBorder="1" applyAlignment="1" applyProtection="1">
      <alignment horizontal="center" vertical="center"/>
    </xf>
    <xf numFmtId="175" fontId="0" fillId="26" borderId="169" xfId="0" applyNumberFormat="1" applyFont="1" applyFill="1" applyBorder="1" applyAlignment="1" applyProtection="1">
      <alignment horizontal="center" vertical="center"/>
    </xf>
    <xf numFmtId="175" fontId="0" fillId="26" borderId="140" xfId="0" applyNumberFormat="1" applyFont="1" applyFill="1" applyBorder="1" applyAlignment="1" applyProtection="1">
      <alignment horizontal="center" vertical="center"/>
    </xf>
    <xf numFmtId="0" fontId="9" fillId="48" borderId="170" xfId="0" applyFont="1" applyFill="1" applyBorder="1" applyAlignment="1" applyProtection="1">
      <alignment horizontal="center" vertical="center"/>
    </xf>
    <xf numFmtId="0" fontId="9" fillId="48" borderId="181" xfId="0" applyFont="1" applyFill="1" applyBorder="1" applyAlignment="1" applyProtection="1">
      <alignment horizontal="center" vertical="center"/>
    </xf>
    <xf numFmtId="0" fontId="9" fillId="47" borderId="170" xfId="0" applyFont="1" applyFill="1" applyBorder="1" applyAlignment="1" applyProtection="1">
      <alignment horizontal="center" vertical="center"/>
    </xf>
    <xf numFmtId="0" fontId="9" fillId="47" borderId="181" xfId="0" applyFont="1" applyFill="1" applyBorder="1" applyAlignment="1" applyProtection="1">
      <alignment horizontal="center" vertical="center"/>
    </xf>
    <xf numFmtId="175" fontId="0" fillId="26" borderId="141" xfId="0" applyNumberFormat="1" applyFont="1" applyFill="1" applyBorder="1" applyAlignment="1" applyProtection="1">
      <alignment horizontal="center" vertical="center"/>
    </xf>
    <xf numFmtId="0" fontId="23" fillId="0" borderId="254" xfId="0" applyFont="1" applyFill="1" applyBorder="1" applyAlignment="1" applyProtection="1">
      <alignment horizontal="left" vertical="center" wrapText="1"/>
    </xf>
    <xf numFmtId="0" fontId="23" fillId="0" borderId="175" xfId="0" applyFont="1" applyFill="1" applyBorder="1" applyAlignment="1" applyProtection="1">
      <alignment horizontal="left" vertical="center" wrapText="1"/>
    </xf>
    <xf numFmtId="0" fontId="23" fillId="0" borderId="255" xfId="0" applyFont="1" applyFill="1" applyBorder="1" applyAlignment="1" applyProtection="1">
      <alignment horizontal="left" vertical="center" wrapText="1"/>
    </xf>
    <xf numFmtId="0" fontId="23" fillId="16" borderId="36" xfId="0" applyFont="1" applyFill="1" applyBorder="1" applyAlignment="1" applyProtection="1">
      <alignment horizontal="center" vertical="center"/>
    </xf>
    <xf numFmtId="0" fontId="23" fillId="16" borderId="37" xfId="0" applyFont="1" applyFill="1" applyBorder="1" applyAlignment="1" applyProtection="1">
      <alignment horizontal="center" vertical="center"/>
    </xf>
    <xf numFmtId="0" fontId="23" fillId="12" borderId="12" xfId="0" applyFont="1" applyFill="1" applyBorder="1" applyAlignment="1" applyProtection="1">
      <alignment horizontal="center" vertical="center"/>
      <protection locked="0"/>
    </xf>
    <xf numFmtId="0" fontId="23" fillId="12" borderId="13" xfId="0" applyFont="1" applyFill="1" applyBorder="1" applyAlignment="1" applyProtection="1">
      <alignment horizontal="center" vertical="center"/>
      <protection locked="0"/>
    </xf>
    <xf numFmtId="166" fontId="23" fillId="17" borderId="49" xfId="0" applyNumberFormat="1" applyFont="1" applyFill="1" applyBorder="1" applyAlignment="1" applyProtection="1">
      <alignment horizontal="center" vertical="center" wrapText="1"/>
    </xf>
    <xf numFmtId="166" fontId="23" fillId="17" borderId="33" xfId="0" applyNumberFormat="1" applyFont="1" applyFill="1" applyBorder="1" applyAlignment="1" applyProtection="1">
      <alignment horizontal="center" vertical="center" wrapText="1"/>
    </xf>
    <xf numFmtId="166" fontId="23" fillId="17" borderId="50" xfId="0" applyNumberFormat="1" applyFont="1" applyFill="1" applyBorder="1" applyAlignment="1" applyProtection="1">
      <alignment horizontal="center" vertical="center" wrapText="1"/>
    </xf>
    <xf numFmtId="166" fontId="24" fillId="34" borderId="49" xfId="0" applyNumberFormat="1" applyFont="1" applyFill="1" applyBorder="1" applyAlignment="1" applyProtection="1">
      <alignment horizontal="center" vertical="center" wrapText="1"/>
    </xf>
    <xf numFmtId="166" fontId="24" fillId="34" borderId="50" xfId="0" applyNumberFormat="1" applyFont="1" applyFill="1" applyBorder="1" applyAlignment="1" applyProtection="1">
      <alignment horizontal="center" vertical="center" wrapText="1"/>
    </xf>
    <xf numFmtId="0" fontId="25" fillId="0" borderId="0" xfId="0" applyFont="1" applyBorder="1" applyAlignment="1" applyProtection="1">
      <alignment horizontal="left" vertical="center" indent="2"/>
    </xf>
    <xf numFmtId="0" fontId="12" fillId="15" borderId="133" xfId="0" applyFont="1" applyFill="1" applyBorder="1" applyAlignment="1" applyProtection="1">
      <alignment horizontal="center" vertical="center" wrapText="1"/>
    </xf>
    <xf numFmtId="0" fontId="12" fillId="15" borderId="135" xfId="0" applyFont="1" applyFill="1" applyBorder="1" applyAlignment="1" applyProtection="1">
      <alignment horizontal="center" vertical="center" wrapText="1"/>
    </xf>
    <xf numFmtId="0" fontId="12" fillId="15" borderId="140" xfId="0" applyFont="1" applyFill="1" applyBorder="1" applyAlignment="1" applyProtection="1">
      <alignment horizontal="center" vertical="center" wrapText="1"/>
    </xf>
    <xf numFmtId="0" fontId="12" fillId="15" borderId="62" xfId="0" applyFont="1" applyFill="1" applyBorder="1" applyAlignment="1" applyProtection="1">
      <alignment horizontal="center" vertical="center" wrapText="1"/>
    </xf>
    <xf numFmtId="0" fontId="12" fillId="16" borderId="55" xfId="0" applyFont="1" applyFill="1" applyBorder="1" applyAlignment="1" applyProtection="1">
      <alignment horizontal="center" vertical="center" wrapText="1"/>
    </xf>
    <xf numFmtId="0" fontId="12" fillId="16" borderId="195" xfId="0" applyFont="1" applyFill="1" applyBorder="1" applyAlignment="1" applyProtection="1">
      <alignment horizontal="center" vertical="center" wrapText="1"/>
    </xf>
    <xf numFmtId="0" fontId="22" fillId="16" borderId="169" xfId="0" applyFont="1" applyFill="1" applyBorder="1" applyAlignment="1" applyProtection="1">
      <alignment horizontal="center" vertical="center"/>
    </xf>
    <xf numFmtId="0" fontId="22" fillId="16" borderId="178" xfId="0" applyFont="1" applyFill="1" applyBorder="1" applyAlignment="1" applyProtection="1">
      <alignment horizontal="center" vertical="center"/>
    </xf>
    <xf numFmtId="0" fontId="22" fillId="16" borderId="197" xfId="0" applyFont="1" applyFill="1" applyBorder="1" applyAlignment="1" applyProtection="1">
      <alignment horizontal="center" vertical="center"/>
    </xf>
    <xf numFmtId="0" fontId="12" fillId="27" borderId="64" xfId="0" applyFont="1" applyFill="1" applyBorder="1" applyAlignment="1" applyProtection="1">
      <alignment horizontal="center" vertical="center" wrapText="1"/>
    </xf>
    <xf numFmtId="0" fontId="12" fillId="27" borderId="0" xfId="0" applyFont="1" applyFill="1" applyBorder="1" applyAlignment="1" applyProtection="1">
      <alignment horizontal="center" vertical="center" wrapText="1"/>
    </xf>
    <xf numFmtId="0" fontId="12" fillId="27" borderId="177" xfId="0" applyFont="1" applyFill="1" applyBorder="1" applyAlignment="1" applyProtection="1">
      <alignment horizontal="center" vertical="center" wrapText="1"/>
    </xf>
    <xf numFmtId="0" fontId="12" fillId="27" borderId="129" xfId="0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center" vertical="center"/>
    </xf>
    <xf numFmtId="0" fontId="23" fillId="11" borderId="185" xfId="0" applyFont="1" applyFill="1" applyBorder="1" applyAlignment="1" applyProtection="1">
      <alignment horizontal="center" vertical="center" wrapText="1"/>
    </xf>
    <xf numFmtId="0" fontId="23" fillId="11" borderId="175" xfId="0" applyFont="1" applyFill="1" applyBorder="1" applyAlignment="1" applyProtection="1">
      <alignment horizontal="center" vertical="center" wrapText="1"/>
    </xf>
    <xf numFmtId="0" fontId="23" fillId="11" borderId="176" xfId="0" applyFont="1" applyFill="1" applyBorder="1" applyAlignment="1" applyProtection="1">
      <alignment horizontal="center" vertical="center" wrapText="1"/>
    </xf>
    <xf numFmtId="175" fontId="23" fillId="29" borderId="177" xfId="0" applyNumberFormat="1" applyFont="1" applyFill="1" applyBorder="1" applyAlignment="1" applyProtection="1">
      <alignment horizontal="right" vertical="center"/>
    </xf>
    <xf numFmtId="175" fontId="23" fillId="29" borderId="129" xfId="0" applyNumberFormat="1" applyFont="1" applyFill="1" applyBorder="1" applyAlignment="1" applyProtection="1">
      <alignment horizontal="right" vertical="center"/>
    </xf>
    <xf numFmtId="175" fontId="23" fillId="29" borderId="83" xfId="0" applyNumberFormat="1" applyFont="1" applyFill="1" applyBorder="1" applyAlignment="1" applyProtection="1">
      <alignment horizontal="right" vertical="center"/>
    </xf>
    <xf numFmtId="0" fontId="12" fillId="16" borderId="196" xfId="0" applyFont="1" applyFill="1" applyBorder="1" applyAlignment="1" applyProtection="1">
      <alignment horizontal="center" vertical="center" wrapText="1"/>
    </xf>
    <xf numFmtId="0" fontId="12" fillId="16" borderId="41" xfId="0" applyFont="1" applyFill="1" applyBorder="1" applyAlignment="1" applyProtection="1">
      <alignment horizontal="center" vertical="center" wrapText="1"/>
    </xf>
    <xf numFmtId="0" fontId="22" fillId="0" borderId="263" xfId="0" applyFont="1" applyFill="1" applyBorder="1" applyAlignment="1" applyProtection="1">
      <alignment horizontal="center" vertical="center" wrapText="1"/>
    </xf>
    <xf numFmtId="0" fontId="22" fillId="0" borderId="264" xfId="0" applyFont="1" applyFill="1" applyBorder="1" applyAlignment="1" applyProtection="1">
      <alignment horizontal="center" vertical="center" wrapText="1"/>
    </xf>
    <xf numFmtId="0" fontId="22" fillId="0" borderId="265" xfId="0" applyFont="1" applyFill="1" applyBorder="1" applyAlignment="1" applyProtection="1">
      <alignment horizontal="center" vertical="center" wrapText="1"/>
    </xf>
    <xf numFmtId="0" fontId="12" fillId="16" borderId="156" xfId="0" applyFont="1" applyFill="1" applyBorder="1" applyAlignment="1" applyProtection="1">
      <alignment horizontal="center" vertical="center" wrapText="1"/>
    </xf>
    <xf numFmtId="0" fontId="12" fillId="16" borderId="157" xfId="0" applyFont="1" applyFill="1" applyBorder="1" applyAlignment="1" applyProtection="1">
      <alignment horizontal="center" vertical="center" wrapText="1"/>
    </xf>
    <xf numFmtId="0" fontId="23" fillId="12" borderId="10" xfId="0" applyFont="1" applyFill="1" applyBorder="1" applyAlignment="1" applyProtection="1">
      <alignment horizontal="center" vertical="center"/>
      <protection locked="0"/>
    </xf>
    <xf numFmtId="0" fontId="23" fillId="12" borderId="11" xfId="0" applyFont="1" applyFill="1" applyBorder="1" applyAlignment="1" applyProtection="1">
      <alignment horizontal="center" vertical="center"/>
      <protection locked="0"/>
    </xf>
    <xf numFmtId="0" fontId="12" fillId="16" borderId="201" xfId="0" applyFont="1" applyFill="1" applyBorder="1" applyAlignment="1" applyProtection="1">
      <alignment horizontal="center" vertical="center"/>
    </xf>
    <xf numFmtId="0" fontId="12" fillId="16" borderId="155" xfId="0" applyFont="1" applyFill="1" applyBorder="1" applyAlignment="1" applyProtection="1">
      <alignment horizontal="center" vertical="center"/>
    </xf>
    <xf numFmtId="0" fontId="23" fillId="15" borderId="148" xfId="0" applyFont="1" applyFill="1" applyBorder="1" applyAlignment="1" applyProtection="1">
      <alignment horizontal="center" vertical="center" wrapText="1"/>
    </xf>
    <xf numFmtId="0" fontId="23" fillId="15" borderId="257" xfId="0" applyFont="1" applyFill="1" applyBorder="1" applyAlignment="1" applyProtection="1">
      <alignment horizontal="center" vertical="center" wrapText="1"/>
    </xf>
    <xf numFmtId="0" fontId="23" fillId="15" borderId="152" xfId="0" applyFont="1" applyFill="1" applyBorder="1" applyAlignment="1" applyProtection="1">
      <alignment horizontal="center" vertical="center" wrapText="1"/>
    </xf>
    <xf numFmtId="0" fontId="23" fillId="15" borderId="266" xfId="0" applyFont="1" applyFill="1" applyBorder="1" applyAlignment="1" applyProtection="1">
      <alignment horizontal="center" vertical="center" wrapText="1"/>
    </xf>
    <xf numFmtId="0" fontId="12" fillId="16" borderId="203" xfId="0" applyFont="1" applyFill="1" applyBorder="1" applyAlignment="1" applyProtection="1">
      <alignment horizontal="center" vertical="center"/>
    </xf>
    <xf numFmtId="0" fontId="12" fillId="16" borderId="151" xfId="0" applyFont="1" applyFill="1" applyBorder="1" applyAlignment="1" applyProtection="1">
      <alignment horizontal="center" vertical="center"/>
    </xf>
    <xf numFmtId="166" fontId="12" fillId="17" borderId="154" xfId="0" applyNumberFormat="1" applyFont="1" applyFill="1" applyBorder="1" applyAlignment="1" applyProtection="1">
      <alignment horizontal="center" vertical="center" wrapText="1"/>
    </xf>
    <xf numFmtId="166" fontId="12" fillId="17" borderId="150" xfId="0" applyNumberFormat="1" applyFont="1" applyFill="1" applyBorder="1" applyAlignment="1" applyProtection="1">
      <alignment horizontal="center" vertical="center" wrapText="1"/>
    </xf>
    <xf numFmtId="166" fontId="12" fillId="17" borderId="149" xfId="0" applyNumberFormat="1" applyFont="1" applyFill="1" applyBorder="1" applyAlignment="1" applyProtection="1">
      <alignment horizontal="center" vertical="center" wrapText="1"/>
    </xf>
    <xf numFmtId="0" fontId="0" fillId="38" borderId="40" xfId="0" applyFont="1" applyFill="1" applyBorder="1" applyAlignment="1" applyProtection="1">
      <alignment horizontal="left" vertical="center" wrapText="1"/>
    </xf>
    <xf numFmtId="0" fontId="0" fillId="38" borderId="24" xfId="0" applyFont="1" applyFill="1" applyBorder="1" applyAlignment="1" applyProtection="1">
      <alignment horizontal="left" vertical="center" wrapText="1"/>
    </xf>
    <xf numFmtId="0" fontId="0" fillId="38" borderId="52" xfId="0" applyFont="1" applyFill="1" applyBorder="1" applyAlignment="1" applyProtection="1">
      <alignment horizontal="left" vertical="center" wrapText="1"/>
    </xf>
    <xf numFmtId="0" fontId="0" fillId="38" borderId="41" xfId="0" applyFont="1" applyFill="1" applyBorder="1" applyAlignment="1" applyProtection="1">
      <alignment horizontal="left" vertical="center" wrapText="1"/>
    </xf>
    <xf numFmtId="0" fontId="0" fillId="38" borderId="0" xfId="0" applyFont="1" applyFill="1" applyBorder="1" applyAlignment="1" applyProtection="1">
      <alignment horizontal="left" vertical="center" wrapText="1"/>
    </xf>
    <xf numFmtId="0" fontId="0" fillId="38" borderId="53" xfId="0" applyFont="1" applyFill="1" applyBorder="1" applyAlignment="1" applyProtection="1">
      <alignment horizontal="left" vertical="center" wrapText="1"/>
    </xf>
    <xf numFmtId="0" fontId="0" fillId="38" borderId="25" xfId="0" applyFont="1" applyFill="1" applyBorder="1" applyAlignment="1" applyProtection="1">
      <alignment horizontal="left" vertical="center" wrapText="1"/>
    </xf>
    <xf numFmtId="0" fontId="0" fillId="38" borderId="18" xfId="0" applyFont="1" applyFill="1" applyBorder="1" applyAlignment="1" applyProtection="1">
      <alignment horizontal="left" vertical="center" wrapText="1"/>
    </xf>
    <xf numFmtId="0" fontId="0" fillId="38" borderId="22" xfId="0" applyFont="1" applyFill="1" applyBorder="1" applyAlignment="1" applyProtection="1">
      <alignment horizontal="left" vertical="center" wrapText="1"/>
    </xf>
  </cellXfs>
  <cellStyles count="31">
    <cellStyle name="Accent" xfId="1"/>
    <cellStyle name="Accent 1" xfId="2"/>
    <cellStyle name="Accent 2" xfId="3"/>
    <cellStyle name="Accent 3" xfId="4"/>
    <cellStyle name="Bad" xfId="5"/>
    <cellStyle name="Error" xfId="6"/>
    <cellStyle name="Euro" xfId="21"/>
    <cellStyle name="Euro 2" xfId="22"/>
    <cellStyle name="Euro 3" xfId="23"/>
    <cellStyle name="Footnote" xfId="7"/>
    <cellStyle name="Good" xfId="8"/>
    <cellStyle name="Heading" xfId="9"/>
    <cellStyle name="Heading 1" xfId="10"/>
    <cellStyle name="Heading 2" xfId="11"/>
    <cellStyle name="Hipervínculo" xfId="20" builtinId="8"/>
    <cellStyle name="Millares" xfId="12" builtinId="3"/>
    <cellStyle name="Millares 2" xfId="24"/>
    <cellStyle name="Moneda" xfId="13" builtinId="4"/>
    <cellStyle name="Moneda 2" xfId="26"/>
    <cellStyle name="Moneda 3" xfId="25"/>
    <cellStyle name="Neutral" xfId="14" builtinId="28" customBuiltin="1"/>
    <cellStyle name="Normal" xfId="0" builtinId="0"/>
    <cellStyle name="Normal 2" xfId="27"/>
    <cellStyle name="Normal 3" xfId="28"/>
    <cellStyle name="Normal 4" xfId="29"/>
    <cellStyle name="Note" xfId="15"/>
    <cellStyle name="Porcentaje" xfId="16" builtinId="5"/>
    <cellStyle name="Porcentaje 2" xfId="30"/>
    <cellStyle name="Status" xfId="17"/>
    <cellStyle name="Text" xfId="18"/>
    <cellStyle name="Warning" xfId="19"/>
  </cellStyles>
  <dxfs count="3">
    <dxf>
      <font>
        <color rgb="FF9C0006"/>
      </font>
    </dxf>
    <dxf>
      <fill>
        <patternFill>
          <bgColor rgb="FFFFC7CE"/>
        </patternFill>
      </fill>
    </dxf>
    <dxf>
      <font>
        <b/>
        <i val="0"/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CC0000"/>
      <rgbColor rgb="00006600"/>
      <rgbColor rgb="00000080"/>
      <rgbColor rgb="00996600"/>
      <rgbColor rgb="00800080"/>
      <rgbColor rgb="00008080"/>
      <rgbColor rgb="00FFCCCC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3CDDD"/>
      <rgbColor rgb="00FF99CC"/>
      <rgbColor rgb="00CC99FF"/>
      <rgbColor rgb="00FAC090"/>
      <rgbColor rgb="003366FF"/>
      <rgbColor rgb="0033CCCC"/>
      <rgbColor rgb="0092D05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FF0909"/>
      <color rgb="FF000099"/>
      <color rgb="FF69D8FF"/>
      <color rgb="FFFFFF66"/>
      <color rgb="FF00A249"/>
      <color rgb="FFCCFFCC"/>
      <color rgb="FFCC0000"/>
      <color rgb="FF33CC33"/>
      <color rgb="FFE5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B) Reajuste Tarifas y Ocupaci&#243;n'!A32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D) Costos Indirectos'!Z9"/><Relationship Id="rId2" Type="http://schemas.openxmlformats.org/officeDocument/2006/relationships/hyperlink" Target="#'D) Costos Indirectos'!U9"/><Relationship Id="rId1" Type="http://schemas.openxmlformats.org/officeDocument/2006/relationships/hyperlink" Target="#'D) Costos Indirectos'!M9"/><Relationship Id="rId6" Type="http://schemas.openxmlformats.org/officeDocument/2006/relationships/hyperlink" Target="#'D) Costos Indirectos'!AN9"/><Relationship Id="rId5" Type="http://schemas.openxmlformats.org/officeDocument/2006/relationships/hyperlink" Target="#'D) Costos Indirectos'!A1"/><Relationship Id="rId4" Type="http://schemas.openxmlformats.org/officeDocument/2006/relationships/hyperlink" Target="#'D) Costos Indirectos'!AG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285749</xdr:colOff>
      <xdr:row>3</xdr:row>
      <xdr:rowOff>119062</xdr:rowOff>
    </xdr:from>
    <xdr:to>
      <xdr:col>8</xdr:col>
      <xdr:colOff>285751</xdr:colOff>
      <xdr:row>5</xdr:row>
      <xdr:rowOff>71437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1021BD61-AE97-42D2-A54A-4D4DC75BA4B1}"/>
            </a:ext>
          </a:extLst>
        </xdr:cNvPr>
        <xdr:cNvSpPr txBox="1"/>
      </xdr:nvSpPr>
      <xdr:spPr>
        <a:xfrm>
          <a:off x="285749" y="604837"/>
          <a:ext cx="6096002" cy="276225"/>
        </a:xfrm>
        <a:prstGeom prst="rect">
          <a:avLst/>
        </a:prstGeom>
        <a:solidFill>
          <a:srgbClr val="FFFF00"/>
        </a:solidFill>
        <a:ln w="28575" cmpd="sng">
          <a:solidFill>
            <a:srgbClr val="C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L" sz="1050" b="1" baseline="0">
              <a:latin typeface="Arial" panose="020B0604020202020204" pitchFamily="34" charset="0"/>
              <a:cs typeface="Arial" panose="020B0604020202020204" pitchFamily="34" charset="0"/>
            </a:rPr>
            <a:t>INGRESE LOS DATOS EN LAS CELDAS DESTACADAS EN COLOR AMARILLO</a:t>
          </a:r>
          <a:endParaRPr lang="es-CL" sz="1050" b="1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211666</xdr:colOff>
      <xdr:row>6</xdr:row>
      <xdr:rowOff>127000</xdr:rowOff>
    </xdr:from>
    <xdr:to>
      <xdr:col>8</xdr:col>
      <xdr:colOff>306917</xdr:colOff>
      <xdr:row>57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222" t="16051" r="32920" b="6470"/>
        <a:stretch/>
      </xdr:blipFill>
      <xdr:spPr>
        <a:xfrm>
          <a:off x="211666" y="1098550"/>
          <a:ext cx="6191251" cy="8131175"/>
        </a:xfrm>
        <a:prstGeom prst="rect">
          <a:avLst/>
        </a:prstGeom>
      </xdr:spPr>
    </xdr:pic>
    <xdr:clientData/>
  </xdr:twoCellAnchor>
  <xdr:twoCellAnchor editAs="oneCell">
    <xdr:from>
      <xdr:col>8</xdr:col>
      <xdr:colOff>391583</xdr:colOff>
      <xdr:row>6</xdr:row>
      <xdr:rowOff>137584</xdr:rowOff>
    </xdr:from>
    <xdr:to>
      <xdr:col>16</xdr:col>
      <xdr:colOff>508000</xdr:colOff>
      <xdr:row>57</xdr:row>
      <xdr:rowOff>21168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3164" t="15948" r="32862" b="6470"/>
        <a:stretch/>
      </xdr:blipFill>
      <xdr:spPr>
        <a:xfrm>
          <a:off x="6487583" y="1109134"/>
          <a:ext cx="6212417" cy="8141759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57</xdr:row>
      <xdr:rowOff>84667</xdr:rowOff>
    </xdr:from>
    <xdr:to>
      <xdr:col>8</xdr:col>
      <xdr:colOff>285749</xdr:colOff>
      <xdr:row>107</xdr:row>
      <xdr:rowOff>63501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3222" t="15846" r="32978" b="7190"/>
        <a:stretch/>
      </xdr:blipFill>
      <xdr:spPr>
        <a:xfrm>
          <a:off x="201083" y="9314392"/>
          <a:ext cx="6180666" cy="8075084"/>
        </a:xfrm>
        <a:prstGeom prst="rect">
          <a:avLst/>
        </a:prstGeom>
      </xdr:spPr>
    </xdr:pic>
    <xdr:clientData/>
  </xdr:twoCellAnchor>
  <xdr:twoCellAnchor editAs="oneCell">
    <xdr:from>
      <xdr:col>8</xdr:col>
      <xdr:colOff>402167</xdr:colOff>
      <xdr:row>57</xdr:row>
      <xdr:rowOff>63501</xdr:rowOff>
    </xdr:from>
    <xdr:to>
      <xdr:col>16</xdr:col>
      <xdr:colOff>497417</xdr:colOff>
      <xdr:row>107</xdr:row>
      <xdr:rowOff>84667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3164" t="15949" r="32978" b="6675"/>
        <a:stretch/>
      </xdr:blipFill>
      <xdr:spPr>
        <a:xfrm>
          <a:off x="6498167" y="9293226"/>
          <a:ext cx="6191250" cy="811741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108</xdr:row>
      <xdr:rowOff>0</xdr:rowOff>
    </xdr:from>
    <xdr:to>
      <xdr:col>8</xdr:col>
      <xdr:colOff>296333</xdr:colOff>
      <xdr:row>157</xdr:row>
      <xdr:rowOff>148168</xdr:rowOff>
    </xdr:to>
    <xdr:pic>
      <xdr:nvPicPr>
        <xdr:cNvPr id="7" name="Imagen 6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3164" t="15948" r="32919" b="6985"/>
        <a:stretch/>
      </xdr:blipFill>
      <xdr:spPr>
        <a:xfrm>
          <a:off x="190500" y="17487900"/>
          <a:ext cx="6201833" cy="80824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369094</xdr:colOff>
      <xdr:row>1</xdr:row>
      <xdr:rowOff>71437</xdr:rowOff>
    </xdr:from>
    <xdr:to>
      <xdr:col>0</xdr:col>
      <xdr:colOff>1119190</xdr:colOff>
      <xdr:row>5</xdr:row>
      <xdr:rowOff>226217</xdr:rowOff>
    </xdr:to>
    <xdr:sp macro="" textlink="">
      <xdr:nvSpPr>
        <xdr:cNvPr id="2" name="Flecha: a la derecha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0984DD-F5AD-46F8-9388-22E7E6A90D4F}"/>
            </a:ext>
          </a:extLst>
        </xdr:cNvPr>
        <xdr:cNvSpPr/>
      </xdr:nvSpPr>
      <xdr:spPr bwMode="auto">
        <a:xfrm>
          <a:off x="369094" y="238125"/>
          <a:ext cx="750096" cy="881061"/>
        </a:xfrm>
        <a:prstGeom prst="rightArrow">
          <a:avLst>
            <a:gd name="adj1" fmla="val 50000"/>
            <a:gd name="adj2" fmla="val 50000"/>
          </a:avLst>
        </a:prstGeom>
        <a:solidFill>
          <a:srgbClr val="00B0F0"/>
        </a:solidFill>
        <a:ln>
          <a:headEnd type="none" w="med" len="med"/>
          <a:tailEnd type="none" w="med" len="med"/>
        </a:ln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</a:t>
          </a:r>
        </a:p>
        <a:p>
          <a:pPr algn="ctr"/>
          <a:r>
            <a:rPr lang="es-CL" sz="1200" b="1">
              <a:solidFill>
                <a:srgbClr val="FF0000"/>
              </a:solidFill>
            </a:rPr>
            <a:t>TABLA</a:t>
          </a:r>
          <a:r>
            <a:rPr lang="es-CL" sz="1200" b="1" baseline="0">
              <a:solidFill>
                <a:srgbClr val="FF0000"/>
              </a:solidFill>
            </a:rPr>
            <a:t> 4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1</xdr:row>
      <xdr:rowOff>0</xdr:rowOff>
    </xdr:from>
    <xdr:to>
      <xdr:col>1</xdr:col>
      <xdr:colOff>762000</xdr:colOff>
      <xdr:row>4</xdr:row>
      <xdr:rowOff>119062</xdr:rowOff>
    </xdr:to>
    <xdr:sp macro="" textlink="">
      <xdr:nvSpPr>
        <xdr:cNvPr id="2" name="Flecha: hacia abajo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47624" y="166688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7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797719</xdr:colOff>
      <xdr:row>1</xdr:row>
      <xdr:rowOff>23811</xdr:rowOff>
    </xdr:from>
    <xdr:to>
      <xdr:col>2</xdr:col>
      <xdr:colOff>119064</xdr:colOff>
      <xdr:row>4</xdr:row>
      <xdr:rowOff>142873</xdr:rowOff>
    </xdr:to>
    <xdr:sp macro="" textlink="">
      <xdr:nvSpPr>
        <xdr:cNvPr id="3" name="Flecha: hacia abajo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1273969" y="190499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8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154781</xdr:colOff>
      <xdr:row>1</xdr:row>
      <xdr:rowOff>35718</xdr:rowOff>
    </xdr:from>
    <xdr:to>
      <xdr:col>2</xdr:col>
      <xdr:colOff>1345407</xdr:colOff>
      <xdr:row>4</xdr:row>
      <xdr:rowOff>154780</xdr:rowOff>
    </xdr:to>
    <xdr:sp macro="" textlink="">
      <xdr:nvSpPr>
        <xdr:cNvPr id="5" name="Flecha: hacia abajo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2500312" y="202406"/>
          <a:ext cx="1190626" cy="690562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9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2</xdr:col>
      <xdr:colOff>1404937</xdr:colOff>
      <xdr:row>1</xdr:row>
      <xdr:rowOff>47625</xdr:rowOff>
    </xdr:from>
    <xdr:to>
      <xdr:col>3</xdr:col>
      <xdr:colOff>678656</xdr:colOff>
      <xdr:row>5</xdr:row>
      <xdr:rowOff>83344</xdr:rowOff>
    </xdr:to>
    <xdr:sp macro="" textlink="">
      <xdr:nvSpPr>
        <xdr:cNvPr id="7" name="Flecha: hacia abajo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3750468" y="214313"/>
          <a:ext cx="1190626" cy="773906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10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32</xdr:col>
      <xdr:colOff>333375</xdr:colOff>
      <xdr:row>2</xdr:row>
      <xdr:rowOff>47625</xdr:rowOff>
    </xdr:from>
    <xdr:to>
      <xdr:col>32</xdr:col>
      <xdr:colOff>750093</xdr:colOff>
      <xdr:row>3</xdr:row>
      <xdr:rowOff>178593</xdr:rowOff>
    </xdr:to>
    <xdr:sp macro="" textlink="">
      <xdr:nvSpPr>
        <xdr:cNvPr id="8" name="Flecha derecha 7">
          <a:hlinkClick xmlns:r="http://schemas.openxmlformats.org/officeDocument/2006/relationships" r:id="rId5"/>
        </xdr:cNvPr>
        <xdr:cNvSpPr/>
      </xdr:nvSpPr>
      <xdr:spPr bwMode="auto">
        <a:xfrm rot="10800000">
          <a:off x="37040344" y="381000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24</xdr:col>
      <xdr:colOff>0</xdr:colOff>
      <xdr:row>3</xdr:row>
      <xdr:rowOff>0</xdr:rowOff>
    </xdr:from>
    <xdr:to>
      <xdr:col>24</xdr:col>
      <xdr:colOff>416718</xdr:colOff>
      <xdr:row>4</xdr:row>
      <xdr:rowOff>59531</xdr:rowOff>
    </xdr:to>
    <xdr:sp macro="" textlink="">
      <xdr:nvSpPr>
        <xdr:cNvPr id="9" name="Flecha derecha 8">
          <a:hlinkClick xmlns:r="http://schemas.openxmlformats.org/officeDocument/2006/relationships" r:id="rId5"/>
        </xdr:cNvPr>
        <xdr:cNvSpPr/>
      </xdr:nvSpPr>
      <xdr:spPr bwMode="auto">
        <a:xfrm rot="10800000">
          <a:off x="29479875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20</xdr:col>
      <xdr:colOff>0</xdr:colOff>
      <xdr:row>3</xdr:row>
      <xdr:rowOff>0</xdr:rowOff>
    </xdr:from>
    <xdr:to>
      <xdr:col>20</xdr:col>
      <xdr:colOff>416718</xdr:colOff>
      <xdr:row>4</xdr:row>
      <xdr:rowOff>59531</xdr:rowOff>
    </xdr:to>
    <xdr:sp macro="" textlink="">
      <xdr:nvSpPr>
        <xdr:cNvPr id="11" name="Flecha derecha 10">
          <a:hlinkClick xmlns:r="http://schemas.openxmlformats.org/officeDocument/2006/relationships" r:id="rId5"/>
        </xdr:cNvPr>
        <xdr:cNvSpPr/>
      </xdr:nvSpPr>
      <xdr:spPr bwMode="auto">
        <a:xfrm rot="10800000">
          <a:off x="2308621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12</xdr:col>
      <xdr:colOff>369094</xdr:colOff>
      <xdr:row>3</xdr:row>
      <xdr:rowOff>23813</xdr:rowOff>
    </xdr:from>
    <xdr:to>
      <xdr:col>12</xdr:col>
      <xdr:colOff>785812</xdr:colOff>
      <xdr:row>4</xdr:row>
      <xdr:rowOff>83344</xdr:rowOff>
    </xdr:to>
    <xdr:sp macro="" textlink="">
      <xdr:nvSpPr>
        <xdr:cNvPr id="12" name="Flecha derecha 11">
          <a:hlinkClick xmlns:r="http://schemas.openxmlformats.org/officeDocument/2006/relationships" r:id="rId5"/>
        </xdr:cNvPr>
        <xdr:cNvSpPr/>
      </xdr:nvSpPr>
      <xdr:spPr bwMode="auto">
        <a:xfrm rot="10800000">
          <a:off x="15156657" y="523876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  <xdr:twoCellAnchor>
    <xdr:from>
      <xdr:col>5</xdr:col>
      <xdr:colOff>1321594</xdr:colOff>
      <xdr:row>1</xdr:row>
      <xdr:rowOff>0</xdr:rowOff>
    </xdr:from>
    <xdr:to>
      <xdr:col>7</xdr:col>
      <xdr:colOff>47627</xdr:colOff>
      <xdr:row>5</xdr:row>
      <xdr:rowOff>35719</xdr:rowOff>
    </xdr:to>
    <xdr:sp macro="" textlink="">
      <xdr:nvSpPr>
        <xdr:cNvPr id="13" name="Flecha: hacia abajo 1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6018A44-3CC7-407A-87A6-CDD942D26B46}"/>
            </a:ext>
          </a:extLst>
        </xdr:cNvPr>
        <xdr:cNvSpPr/>
      </xdr:nvSpPr>
      <xdr:spPr bwMode="auto">
        <a:xfrm>
          <a:off x="8870157" y="166688"/>
          <a:ext cx="1190626" cy="773906"/>
        </a:xfrm>
        <a:prstGeom prst="downArrow">
          <a:avLst/>
        </a:prstGeom>
        <a:solidFill>
          <a:srgbClr val="00B0F0"/>
        </a:solidFill>
        <a:ln/>
        <a:extLst/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CL" sz="1200" b="1">
              <a:solidFill>
                <a:srgbClr val="FF0000"/>
              </a:solidFill>
            </a:rPr>
            <a:t>Ir a TABLA</a:t>
          </a:r>
          <a:r>
            <a:rPr lang="es-CL" sz="1200" b="1" baseline="0">
              <a:solidFill>
                <a:srgbClr val="FF0000"/>
              </a:solidFill>
            </a:rPr>
            <a:t> 11</a:t>
          </a:r>
          <a:endParaRPr lang="es-CL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39</xdr:col>
      <xdr:colOff>0</xdr:colOff>
      <xdr:row>3</xdr:row>
      <xdr:rowOff>0</xdr:rowOff>
    </xdr:from>
    <xdr:to>
      <xdr:col>39</xdr:col>
      <xdr:colOff>416718</xdr:colOff>
      <xdr:row>4</xdr:row>
      <xdr:rowOff>59531</xdr:rowOff>
    </xdr:to>
    <xdr:sp macro="" textlink="">
      <xdr:nvSpPr>
        <xdr:cNvPr id="14" name="Flecha derecha 13">
          <a:hlinkClick xmlns:r="http://schemas.openxmlformats.org/officeDocument/2006/relationships" r:id="rId5"/>
        </xdr:cNvPr>
        <xdr:cNvSpPr/>
      </xdr:nvSpPr>
      <xdr:spPr bwMode="auto">
        <a:xfrm rot="10800000">
          <a:off x="43183969" y="500063"/>
          <a:ext cx="416718" cy="297656"/>
        </a:xfrm>
        <a:prstGeom prst="rightArrow">
          <a:avLst/>
        </a:prstGeom>
        <a:solidFill>
          <a:srgbClr val="0000CC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s-CL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J52"/>
  <sheetViews>
    <sheetView showGridLines="0" tabSelected="1" zoomScale="90" zoomScaleNormal="90" workbookViewId="0">
      <selection activeCell="S14" sqref="S14"/>
    </sheetView>
  </sheetViews>
  <sheetFormatPr baseColWidth="10" defaultColWidth="11.42578125" defaultRowHeight="12.75" x14ac:dyDescent="0.2"/>
  <cols>
    <col min="1" max="16384" width="11.42578125" style="83"/>
  </cols>
  <sheetData>
    <row r="1" spans="3:10" x14ac:dyDescent="0.2">
      <c r="J1" s="82"/>
    </row>
    <row r="2" spans="3:10" x14ac:dyDescent="0.2">
      <c r="J2" s="82" t="s">
        <v>84</v>
      </c>
    </row>
    <row r="3" spans="3:10" x14ac:dyDescent="0.2">
      <c r="J3" s="82"/>
    </row>
    <row r="5" spans="3:10" x14ac:dyDescent="0.2">
      <c r="C5" s="84"/>
      <c r="D5" s="84"/>
      <c r="E5" s="84"/>
      <c r="F5" s="84"/>
      <c r="G5" s="84"/>
      <c r="H5" s="84"/>
      <c r="I5" s="84"/>
      <c r="J5" s="84"/>
    </row>
    <row r="6" spans="3:10" x14ac:dyDescent="0.2">
      <c r="C6" s="84"/>
      <c r="D6" s="84"/>
      <c r="E6" s="84"/>
      <c r="F6" s="84"/>
      <c r="G6" s="84"/>
      <c r="H6" s="84"/>
      <c r="I6" s="84"/>
      <c r="J6" s="84"/>
    </row>
    <row r="7" spans="3:10" x14ac:dyDescent="0.2">
      <c r="C7" s="84"/>
      <c r="D7" s="84"/>
      <c r="E7" s="84"/>
      <c r="F7" s="84"/>
      <c r="G7" s="84"/>
      <c r="H7" s="84"/>
      <c r="I7" s="84"/>
      <c r="J7" s="84"/>
    </row>
    <row r="8" spans="3:10" x14ac:dyDescent="0.2">
      <c r="C8" s="84"/>
      <c r="D8" s="84"/>
      <c r="E8" s="84"/>
      <c r="F8" s="84"/>
      <c r="G8" s="84"/>
      <c r="H8" s="84"/>
      <c r="I8" s="84"/>
      <c r="J8" s="84"/>
    </row>
    <row r="9" spans="3:10" x14ac:dyDescent="0.2">
      <c r="C9" s="84"/>
      <c r="D9" s="84"/>
      <c r="E9" s="84"/>
      <c r="F9" s="84"/>
      <c r="G9" s="84"/>
      <c r="H9" s="84"/>
      <c r="I9" s="84"/>
      <c r="J9" s="84"/>
    </row>
    <row r="10" spans="3:10" x14ac:dyDescent="0.2">
      <c r="C10" s="84"/>
      <c r="D10" s="84"/>
      <c r="E10" s="84"/>
      <c r="F10" s="84"/>
      <c r="G10" s="84"/>
      <c r="H10" s="84"/>
      <c r="I10" s="84"/>
      <c r="J10" s="84"/>
    </row>
    <row r="11" spans="3:10" x14ac:dyDescent="0.2">
      <c r="C11" s="84"/>
      <c r="D11" s="84"/>
      <c r="E11" s="84"/>
      <c r="F11" s="84"/>
      <c r="G11" s="84"/>
      <c r="H11" s="84"/>
      <c r="I11" s="84"/>
      <c r="J11" s="84"/>
    </row>
    <row r="12" spans="3:10" x14ac:dyDescent="0.2">
      <c r="C12" s="84"/>
      <c r="D12" s="84"/>
      <c r="E12" s="84"/>
      <c r="F12" s="84"/>
      <c r="G12" s="84"/>
      <c r="H12" s="84"/>
      <c r="I12" s="84"/>
      <c r="J12" s="84"/>
    </row>
    <row r="13" spans="3:10" x14ac:dyDescent="0.2">
      <c r="C13" s="84"/>
      <c r="D13" s="84"/>
      <c r="E13" s="84"/>
      <c r="F13" s="84"/>
      <c r="G13" s="84"/>
      <c r="H13" s="84"/>
      <c r="I13" s="84"/>
      <c r="J13" s="84"/>
    </row>
    <row r="14" spans="3:10" x14ac:dyDescent="0.2">
      <c r="C14" s="84"/>
      <c r="D14" s="84"/>
      <c r="E14" s="84"/>
      <c r="F14" s="84"/>
      <c r="G14" s="84"/>
      <c r="H14" s="84"/>
      <c r="I14" s="84"/>
      <c r="J14" s="84"/>
    </row>
    <row r="15" spans="3:10" x14ac:dyDescent="0.2">
      <c r="C15" s="84"/>
      <c r="D15" s="84"/>
      <c r="E15" s="84"/>
      <c r="F15" s="84"/>
      <c r="G15" s="84"/>
      <c r="H15" s="84"/>
      <c r="I15" s="84"/>
      <c r="J15" s="84"/>
    </row>
    <row r="16" spans="3:10" x14ac:dyDescent="0.2">
      <c r="C16" s="84"/>
      <c r="D16" s="84"/>
      <c r="E16" s="84"/>
      <c r="F16" s="84"/>
      <c r="G16" s="84"/>
      <c r="H16" s="84"/>
      <c r="I16" s="84"/>
      <c r="J16" s="84"/>
    </row>
    <row r="17" spans="3:10" x14ac:dyDescent="0.2">
      <c r="C17" s="84"/>
      <c r="D17" s="84"/>
      <c r="E17" s="84"/>
      <c r="F17" s="84"/>
      <c r="G17" s="84"/>
      <c r="H17" s="84"/>
      <c r="I17" s="84"/>
      <c r="J17" s="84"/>
    </row>
    <row r="18" spans="3:10" x14ac:dyDescent="0.2">
      <c r="C18" s="84"/>
      <c r="D18" s="84"/>
      <c r="E18" s="84"/>
      <c r="F18" s="84"/>
      <c r="G18" s="84"/>
      <c r="H18" s="84"/>
      <c r="I18" s="84"/>
      <c r="J18" s="84"/>
    </row>
    <row r="19" spans="3:10" x14ac:dyDescent="0.2">
      <c r="C19" s="84"/>
      <c r="D19" s="84"/>
      <c r="E19" s="84"/>
      <c r="F19" s="84"/>
      <c r="G19" s="84"/>
      <c r="H19" s="84"/>
      <c r="I19" s="84"/>
      <c r="J19" s="84"/>
    </row>
    <row r="20" spans="3:10" x14ac:dyDescent="0.2">
      <c r="C20" s="84"/>
      <c r="D20" s="84"/>
      <c r="E20" s="84"/>
      <c r="F20" s="84"/>
      <c r="G20" s="84"/>
      <c r="H20" s="84"/>
      <c r="I20" s="84"/>
      <c r="J20" s="84"/>
    </row>
    <row r="21" spans="3:10" x14ac:dyDescent="0.2">
      <c r="C21" s="84"/>
      <c r="D21" s="84"/>
      <c r="E21" s="84"/>
      <c r="F21" s="84"/>
      <c r="G21" s="84"/>
      <c r="H21" s="84"/>
      <c r="I21" s="84"/>
      <c r="J21" s="84"/>
    </row>
    <row r="22" spans="3:10" x14ac:dyDescent="0.2">
      <c r="C22" s="84"/>
      <c r="D22" s="84"/>
      <c r="E22" s="84"/>
      <c r="F22" s="84"/>
      <c r="G22" s="84"/>
      <c r="H22" s="84"/>
      <c r="I22" s="84"/>
      <c r="J22" s="84"/>
    </row>
    <row r="23" spans="3:10" x14ac:dyDescent="0.2">
      <c r="C23" s="84"/>
      <c r="D23" s="84"/>
      <c r="E23" s="84"/>
      <c r="F23" s="84"/>
      <c r="G23" s="84"/>
      <c r="H23" s="84"/>
      <c r="I23" s="84"/>
      <c r="J23" s="84"/>
    </row>
    <row r="24" spans="3:10" x14ac:dyDescent="0.2">
      <c r="C24" s="84"/>
      <c r="D24" s="84"/>
      <c r="E24" s="84"/>
      <c r="F24" s="84"/>
      <c r="G24" s="84"/>
      <c r="H24" s="84"/>
      <c r="I24" s="84"/>
      <c r="J24" s="84"/>
    </row>
    <row r="25" spans="3:10" x14ac:dyDescent="0.2">
      <c r="C25" s="84"/>
      <c r="D25" s="84"/>
      <c r="E25" s="84"/>
      <c r="F25" s="84"/>
      <c r="G25" s="84"/>
      <c r="H25" s="84"/>
      <c r="I25" s="84"/>
      <c r="J25" s="84"/>
    </row>
    <row r="26" spans="3:10" x14ac:dyDescent="0.2">
      <c r="C26" s="84"/>
      <c r="D26" s="84"/>
      <c r="E26" s="84"/>
      <c r="F26" s="84"/>
      <c r="G26" s="84"/>
      <c r="H26" s="84"/>
      <c r="I26" s="84"/>
      <c r="J26" s="84"/>
    </row>
    <row r="27" spans="3:10" x14ac:dyDescent="0.2">
      <c r="C27" s="84"/>
      <c r="D27" s="84"/>
      <c r="E27" s="84"/>
      <c r="F27" s="84"/>
      <c r="G27" s="84"/>
      <c r="H27" s="84"/>
      <c r="I27" s="84"/>
      <c r="J27" s="84"/>
    </row>
    <row r="28" spans="3:10" x14ac:dyDescent="0.2">
      <c r="C28" s="84"/>
      <c r="D28" s="84"/>
      <c r="E28" s="84"/>
      <c r="F28" s="84"/>
      <c r="G28" s="84"/>
      <c r="H28" s="84"/>
      <c r="I28" s="84"/>
      <c r="J28" s="84"/>
    </row>
    <row r="29" spans="3:10" x14ac:dyDescent="0.2">
      <c r="C29" s="84"/>
      <c r="D29" s="84"/>
      <c r="E29" s="84"/>
      <c r="F29" s="84"/>
      <c r="G29" s="84"/>
      <c r="H29" s="84"/>
      <c r="I29" s="84"/>
      <c r="J29" s="84"/>
    </row>
    <row r="30" spans="3:10" x14ac:dyDescent="0.2">
      <c r="C30" s="84"/>
      <c r="D30" s="84"/>
      <c r="E30" s="84"/>
      <c r="F30" s="84"/>
      <c r="G30" s="84"/>
      <c r="H30" s="84"/>
      <c r="I30" s="84"/>
      <c r="J30" s="84"/>
    </row>
    <row r="31" spans="3:10" x14ac:dyDescent="0.2">
      <c r="C31" s="84"/>
      <c r="D31" s="84"/>
      <c r="E31" s="84"/>
      <c r="F31" s="84"/>
      <c r="G31" s="84"/>
      <c r="H31" s="84"/>
      <c r="I31" s="84"/>
      <c r="J31" s="84"/>
    </row>
    <row r="32" spans="3:10" x14ac:dyDescent="0.2">
      <c r="C32" s="84"/>
      <c r="D32" s="84"/>
      <c r="E32" s="84"/>
      <c r="F32" s="84"/>
      <c r="G32" s="84"/>
      <c r="H32" s="84"/>
      <c r="I32" s="84"/>
      <c r="J32" s="84"/>
    </row>
    <row r="33" spans="3:10" x14ac:dyDescent="0.2">
      <c r="C33" s="84"/>
      <c r="D33" s="84"/>
      <c r="E33" s="84"/>
      <c r="F33" s="84"/>
      <c r="G33" s="84"/>
      <c r="H33" s="84"/>
      <c r="I33" s="84"/>
      <c r="J33" s="84"/>
    </row>
    <row r="34" spans="3:10" x14ac:dyDescent="0.2">
      <c r="C34" s="84"/>
      <c r="D34" s="84"/>
      <c r="E34" s="84"/>
      <c r="F34" s="84"/>
      <c r="G34" s="84"/>
      <c r="H34" s="84"/>
      <c r="I34" s="84"/>
      <c r="J34" s="84"/>
    </row>
    <row r="35" spans="3:10" x14ac:dyDescent="0.2">
      <c r="C35" s="84"/>
      <c r="D35" s="84"/>
      <c r="E35" s="84"/>
      <c r="F35" s="84"/>
      <c r="G35" s="84"/>
      <c r="H35" s="84"/>
      <c r="I35" s="84"/>
      <c r="J35" s="84"/>
    </row>
    <row r="36" spans="3:10" x14ac:dyDescent="0.2">
      <c r="C36" s="84"/>
      <c r="D36" s="84"/>
      <c r="E36" s="84"/>
      <c r="F36" s="84"/>
      <c r="G36" s="84"/>
      <c r="H36" s="84"/>
      <c r="I36" s="84"/>
      <c r="J36" s="84"/>
    </row>
    <row r="37" spans="3:10" x14ac:dyDescent="0.2">
      <c r="C37" s="84"/>
      <c r="D37" s="84"/>
      <c r="E37" s="84"/>
      <c r="F37" s="84"/>
      <c r="G37" s="84"/>
      <c r="H37" s="84"/>
      <c r="I37" s="84"/>
      <c r="J37" s="84"/>
    </row>
    <row r="38" spans="3:10" x14ac:dyDescent="0.2">
      <c r="C38" s="84"/>
      <c r="D38" s="84"/>
      <c r="E38" s="84"/>
      <c r="F38" s="84"/>
      <c r="G38" s="84"/>
      <c r="H38" s="84"/>
      <c r="I38" s="84"/>
      <c r="J38" s="84"/>
    </row>
    <row r="39" spans="3:10" x14ac:dyDescent="0.2">
      <c r="C39" s="84"/>
      <c r="D39" s="84"/>
      <c r="E39" s="84"/>
      <c r="F39" s="84"/>
      <c r="G39" s="84"/>
      <c r="H39" s="84"/>
      <c r="I39" s="84"/>
      <c r="J39" s="84"/>
    </row>
    <row r="40" spans="3:10" x14ac:dyDescent="0.2">
      <c r="C40" s="84"/>
      <c r="D40" s="84"/>
      <c r="E40" s="84"/>
      <c r="F40" s="84"/>
      <c r="G40" s="84"/>
      <c r="H40" s="84"/>
      <c r="I40" s="84"/>
      <c r="J40" s="84"/>
    </row>
    <row r="41" spans="3:10" x14ac:dyDescent="0.2">
      <c r="C41" s="84"/>
      <c r="D41" s="84"/>
      <c r="E41" s="84"/>
      <c r="F41" s="84"/>
      <c r="G41" s="84"/>
      <c r="H41" s="84"/>
      <c r="I41" s="84"/>
      <c r="J41" s="84"/>
    </row>
    <row r="42" spans="3:10" x14ac:dyDescent="0.2">
      <c r="C42" s="84"/>
      <c r="D42" s="84"/>
      <c r="E42" s="84"/>
      <c r="F42" s="84"/>
      <c r="G42" s="84"/>
      <c r="H42" s="84"/>
      <c r="I42" s="84"/>
      <c r="J42" s="84"/>
    </row>
    <row r="43" spans="3:10" x14ac:dyDescent="0.2">
      <c r="C43" s="84"/>
      <c r="D43" s="84"/>
      <c r="E43" s="84"/>
      <c r="F43" s="84"/>
      <c r="G43" s="84"/>
      <c r="H43" s="84"/>
      <c r="I43" s="84"/>
      <c r="J43" s="84"/>
    </row>
    <row r="44" spans="3:10" x14ac:dyDescent="0.2">
      <c r="C44" s="84"/>
      <c r="D44" s="84"/>
      <c r="E44" s="84"/>
      <c r="F44" s="84"/>
      <c r="G44" s="84"/>
      <c r="H44" s="84"/>
      <c r="I44" s="84"/>
      <c r="J44" s="84"/>
    </row>
    <row r="45" spans="3:10" x14ac:dyDescent="0.2">
      <c r="C45" s="84"/>
      <c r="D45" s="84"/>
      <c r="E45" s="84"/>
      <c r="F45" s="84"/>
      <c r="G45" s="84"/>
      <c r="H45" s="84"/>
      <c r="I45" s="84"/>
      <c r="J45" s="84"/>
    </row>
    <row r="46" spans="3:10" x14ac:dyDescent="0.2">
      <c r="C46" s="84"/>
      <c r="D46" s="84"/>
      <c r="E46" s="84"/>
      <c r="F46" s="84"/>
      <c r="G46" s="84"/>
      <c r="H46" s="84"/>
      <c r="I46" s="84"/>
      <c r="J46" s="84"/>
    </row>
    <row r="47" spans="3:10" x14ac:dyDescent="0.2">
      <c r="C47" s="84"/>
      <c r="D47" s="84"/>
      <c r="E47" s="84"/>
      <c r="F47" s="84"/>
      <c r="G47" s="84"/>
      <c r="H47" s="84"/>
      <c r="I47" s="84"/>
      <c r="J47" s="84"/>
    </row>
    <row r="48" spans="3:10" x14ac:dyDescent="0.2">
      <c r="C48" s="84"/>
      <c r="D48" s="84"/>
      <c r="E48" s="84"/>
      <c r="F48" s="84"/>
      <c r="G48" s="84"/>
      <c r="H48" s="84"/>
      <c r="I48" s="84"/>
      <c r="J48" s="84"/>
    </row>
    <row r="49" spans="3:10" x14ac:dyDescent="0.2">
      <c r="C49" s="84"/>
      <c r="D49" s="84"/>
      <c r="E49" s="84"/>
      <c r="F49" s="84"/>
      <c r="G49" s="84"/>
      <c r="H49" s="84"/>
      <c r="I49" s="84"/>
      <c r="J49" s="84"/>
    </row>
    <row r="50" spans="3:10" x14ac:dyDescent="0.2">
      <c r="C50" s="84"/>
      <c r="D50" s="84"/>
      <c r="E50" s="84"/>
      <c r="F50" s="84"/>
      <c r="G50" s="84"/>
      <c r="H50" s="84"/>
      <c r="I50" s="84"/>
      <c r="J50" s="84"/>
    </row>
    <row r="51" spans="3:10" x14ac:dyDescent="0.2">
      <c r="C51" s="84"/>
      <c r="D51" s="84"/>
      <c r="E51" s="84"/>
      <c r="F51" s="84"/>
      <c r="G51" s="84"/>
      <c r="H51" s="84"/>
      <c r="I51" s="84"/>
      <c r="J51" s="84"/>
    </row>
    <row r="52" spans="3:10" x14ac:dyDescent="0.2">
      <c r="C52" s="84"/>
      <c r="D52" s="84"/>
      <c r="E52" s="84"/>
      <c r="F52" s="84"/>
      <c r="G52" s="84"/>
      <c r="H52" s="84"/>
      <c r="I52" s="84"/>
      <c r="J52" s="84"/>
    </row>
  </sheetData>
  <sheetProtection password="9C6E" sheet="1" objects="1" scenarios="1"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P9"/>
  <sheetViews>
    <sheetView showGridLines="0" zoomScale="80" zoomScaleNormal="80" workbookViewId="0">
      <selection activeCell="C56" sqref="C56"/>
    </sheetView>
  </sheetViews>
  <sheetFormatPr baseColWidth="10" defaultColWidth="11.42578125" defaultRowHeight="12.75" x14ac:dyDescent="0.2"/>
  <cols>
    <col min="1" max="9" width="11.42578125" style="94"/>
    <col min="10" max="11" width="13.28515625" style="94" customWidth="1"/>
    <col min="12" max="16384" width="11.42578125" style="94"/>
  </cols>
  <sheetData>
    <row r="1" spans="1:16" x14ac:dyDescent="0.2">
      <c r="J1" s="323"/>
      <c r="K1" s="330"/>
    </row>
    <row r="2" spans="1:16" x14ac:dyDescent="0.2">
      <c r="J2" s="323" t="s">
        <v>226</v>
      </c>
      <c r="K2" s="330"/>
    </row>
    <row r="4" spans="1:16" ht="19.5" customHeight="1" x14ac:dyDescent="0.2">
      <c r="I4" s="324" t="s">
        <v>0</v>
      </c>
      <c r="J4" s="671" t="str">
        <f>+'B) Reajuste Tarifas y Ocupación'!F5</f>
        <v>(DEPTO./DELEG.)</v>
      </c>
      <c r="K4" s="672"/>
    </row>
    <row r="6" spans="1:16" ht="12.75" customHeight="1" x14ac:dyDescent="0.2">
      <c r="A6" s="329" t="s">
        <v>126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</row>
    <row r="7" spans="1:16" x14ac:dyDescent="0.2">
      <c r="A7" s="95"/>
      <c r="B7" s="95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</row>
    <row r="8" spans="1:16" x14ac:dyDescent="0.2">
      <c r="A8" s="95"/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</row>
    <row r="9" spans="1:16" x14ac:dyDescent="0.2">
      <c r="A9" s="95"/>
      <c r="B9" s="95"/>
      <c r="C9" s="95"/>
      <c r="D9" s="95"/>
      <c r="E9" s="95"/>
      <c r="F9" s="95"/>
      <c r="G9" s="95"/>
      <c r="H9" s="95"/>
      <c r="I9" s="95"/>
    </row>
  </sheetData>
  <mergeCells count="1">
    <mergeCell ref="J4:K4"/>
  </mergeCells>
  <pageMargins left="0.7" right="0.7" top="0.75" bottom="0.75" header="0.3" footer="0.3"/>
  <ignoredErrors>
    <ignoredError sqref="J4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54"/>
  <sheetViews>
    <sheetView showGridLines="0" zoomScale="80" zoomScaleNormal="80" workbookViewId="0">
      <selection activeCell="O11" sqref="O11"/>
    </sheetView>
  </sheetViews>
  <sheetFormatPr baseColWidth="10" defaultColWidth="11.42578125" defaultRowHeight="12.75" x14ac:dyDescent="0.2"/>
  <cols>
    <col min="1" max="16384" width="11.42578125" style="1"/>
  </cols>
  <sheetData>
    <row r="1" spans="2:11" x14ac:dyDescent="0.2">
      <c r="H1" s="45"/>
    </row>
    <row r="2" spans="2:11" x14ac:dyDescent="0.2">
      <c r="H2" s="45" t="s">
        <v>85</v>
      </c>
    </row>
    <row r="5" spans="2:11" x14ac:dyDescent="0.2">
      <c r="B5" s="499" t="s">
        <v>185</v>
      </c>
      <c r="C5" s="499"/>
      <c r="D5" s="499"/>
      <c r="E5" s="499"/>
      <c r="F5" s="499"/>
    </row>
    <row r="7" spans="2:11" x14ac:dyDescent="0.2">
      <c r="C7" s="274" t="s">
        <v>170</v>
      </c>
      <c r="D7" s="274"/>
      <c r="E7" s="274"/>
      <c r="F7" s="274"/>
      <c r="G7" s="274"/>
      <c r="H7" s="274"/>
      <c r="I7" s="274"/>
      <c r="J7" s="274"/>
      <c r="K7" s="274"/>
    </row>
    <row r="9" spans="2:11" x14ac:dyDescent="0.2">
      <c r="C9" s="274" t="s">
        <v>171</v>
      </c>
      <c r="D9" s="274"/>
      <c r="E9" s="274"/>
      <c r="F9" s="274"/>
      <c r="G9" s="274"/>
      <c r="H9" s="274"/>
      <c r="I9" s="273"/>
      <c r="J9" s="273"/>
      <c r="K9" s="273"/>
    </row>
    <row r="11" spans="2:11" x14ac:dyDescent="0.2">
      <c r="B11" s="497" t="s">
        <v>186</v>
      </c>
      <c r="C11" s="497"/>
      <c r="D11" s="497"/>
      <c r="E11" s="497"/>
      <c r="F11" s="497"/>
    </row>
    <row r="13" spans="2:11" x14ac:dyDescent="0.2">
      <c r="C13" s="275" t="s">
        <v>172</v>
      </c>
      <c r="D13" s="275"/>
      <c r="E13" s="275"/>
      <c r="F13" s="275"/>
      <c r="G13" s="275"/>
      <c r="H13" s="275"/>
    </row>
    <row r="15" spans="2:11" x14ac:dyDescent="0.2">
      <c r="C15" s="275" t="s">
        <v>173</v>
      </c>
      <c r="D15" s="275"/>
      <c r="E15" s="275"/>
      <c r="F15" s="275"/>
      <c r="G15" s="275"/>
      <c r="H15" s="275"/>
      <c r="I15" s="273"/>
      <c r="J15" s="273"/>
      <c r="K15" s="273"/>
    </row>
    <row r="19" spans="2:16" x14ac:dyDescent="0.2">
      <c r="B19" s="497" t="s">
        <v>187</v>
      </c>
      <c r="C19" s="497"/>
      <c r="D19" s="497"/>
      <c r="E19" s="497"/>
      <c r="F19" s="497"/>
    </row>
    <row r="21" spans="2:16" x14ac:dyDescent="0.2">
      <c r="C21" s="275" t="s">
        <v>175</v>
      </c>
      <c r="D21" s="275"/>
      <c r="E21" s="275"/>
      <c r="F21" s="276"/>
      <c r="G21" s="276"/>
      <c r="H21" s="276"/>
    </row>
    <row r="22" spans="2:16" x14ac:dyDescent="0.2">
      <c r="C22" s="498"/>
      <c r="D22" s="498"/>
      <c r="E22" s="498"/>
      <c r="F22" s="498"/>
      <c r="G22" s="498"/>
      <c r="H22" s="498"/>
      <c r="I22" s="498"/>
      <c r="J22" s="498"/>
      <c r="K22" s="498"/>
    </row>
    <row r="24" spans="2:16" x14ac:dyDescent="0.2">
      <c r="B24" s="497" t="s">
        <v>188</v>
      </c>
      <c r="C24" s="497"/>
      <c r="D24" s="497"/>
      <c r="E24" s="497"/>
      <c r="F24" s="497"/>
    </row>
    <row r="26" spans="2:16" x14ac:dyDescent="0.2">
      <c r="C26" s="277" t="s">
        <v>176</v>
      </c>
      <c r="D26" s="277"/>
      <c r="E26" s="277"/>
      <c r="F26" s="277"/>
      <c r="G26" s="277"/>
      <c r="H26" s="277"/>
      <c r="I26" s="277"/>
      <c r="J26" s="277"/>
    </row>
    <row r="27" spans="2:16" ht="12.75" customHeight="1" x14ac:dyDescent="0.2">
      <c r="C27" s="500" t="s">
        <v>177</v>
      </c>
      <c r="D27" s="500"/>
      <c r="E27" s="500"/>
      <c r="F27" s="500"/>
      <c r="G27" s="500"/>
      <c r="H27" s="500"/>
      <c r="I27" s="500"/>
      <c r="J27" s="500"/>
      <c r="K27" s="500"/>
      <c r="L27" s="500"/>
      <c r="M27" s="500"/>
    </row>
    <row r="28" spans="2:16" ht="12.75" customHeight="1" x14ac:dyDescent="0.2">
      <c r="C28" s="500"/>
      <c r="D28" s="500"/>
      <c r="E28" s="500"/>
      <c r="F28" s="500"/>
      <c r="G28" s="500"/>
      <c r="H28" s="500"/>
      <c r="I28" s="500"/>
      <c r="J28" s="500"/>
      <c r="K28" s="500"/>
      <c r="L28" s="500"/>
      <c r="M28" s="500"/>
    </row>
    <row r="29" spans="2:16" ht="12.75" customHeight="1" x14ac:dyDescent="0.2">
      <c r="C29" s="277" t="s">
        <v>178</v>
      </c>
      <c r="D29" s="277"/>
      <c r="E29" s="277"/>
      <c r="F29" s="277"/>
      <c r="G29" s="277"/>
      <c r="H29" s="277"/>
      <c r="I29" s="277"/>
      <c r="J29" s="277"/>
      <c r="K29" s="277"/>
      <c r="L29" s="277"/>
      <c r="M29" s="277"/>
      <c r="N29" s="276"/>
    </row>
    <row r="30" spans="2:16" ht="12.75" customHeight="1" x14ac:dyDescent="0.2">
      <c r="C30" s="277"/>
      <c r="D30" s="277"/>
      <c r="E30" s="277"/>
      <c r="F30" s="277"/>
      <c r="G30" s="277"/>
      <c r="H30" s="277"/>
      <c r="I30" s="277"/>
      <c r="J30" s="277"/>
      <c r="K30" s="277"/>
      <c r="L30" s="277"/>
      <c r="M30" s="277"/>
      <c r="N30" s="276"/>
    </row>
    <row r="31" spans="2:16" ht="12.75" customHeight="1" x14ac:dyDescent="0.2">
      <c r="C31" s="281" t="s">
        <v>179</v>
      </c>
      <c r="D31" s="278"/>
      <c r="E31" s="278"/>
      <c r="F31" s="280"/>
      <c r="G31" s="278"/>
      <c r="H31" s="278"/>
      <c r="I31" s="278"/>
      <c r="J31" s="278"/>
      <c r="K31" s="278"/>
      <c r="L31" s="278"/>
      <c r="M31" s="278"/>
      <c r="N31" s="276"/>
      <c r="O31" s="276"/>
      <c r="P31" s="276"/>
    </row>
    <row r="32" spans="2:16" ht="12.75" customHeight="1" x14ac:dyDescent="0.2">
      <c r="C32" s="279"/>
      <c r="D32" s="279"/>
      <c r="E32" s="279"/>
      <c r="F32" s="279"/>
      <c r="G32" s="279"/>
      <c r="H32" s="279"/>
      <c r="I32" s="278"/>
      <c r="J32" s="278"/>
      <c r="K32" s="278"/>
      <c r="L32" s="278"/>
      <c r="M32" s="278"/>
      <c r="N32" s="276"/>
    </row>
    <row r="33" spans="2:19" ht="12.75" customHeight="1" x14ac:dyDescent="0.2">
      <c r="C33" s="501" t="s">
        <v>180</v>
      </c>
      <c r="D33" s="501"/>
      <c r="E33" s="501"/>
      <c r="F33" s="501"/>
      <c r="G33" s="501"/>
      <c r="H33" s="501"/>
      <c r="I33" s="501"/>
      <c r="J33" s="501"/>
      <c r="K33" s="501"/>
      <c r="L33" s="501"/>
      <c r="M33" s="501"/>
      <c r="N33" s="276"/>
    </row>
    <row r="34" spans="2:19" ht="12.75" customHeight="1" x14ac:dyDescent="0.2">
      <c r="C34" s="217"/>
      <c r="D34" s="217"/>
      <c r="E34" s="217"/>
      <c r="F34" s="217"/>
      <c r="G34" s="217"/>
      <c r="H34" s="217"/>
      <c r="I34" s="277"/>
      <c r="J34" s="277"/>
      <c r="K34" s="277"/>
      <c r="L34" s="277"/>
      <c r="M34" s="277"/>
      <c r="N34" s="276"/>
    </row>
    <row r="35" spans="2:19" ht="12.75" customHeight="1" x14ac:dyDescent="0.2">
      <c r="C35" s="278" t="s">
        <v>181</v>
      </c>
      <c r="D35" s="278"/>
      <c r="E35" s="278"/>
      <c r="F35" s="278"/>
      <c r="G35" s="278"/>
      <c r="H35" s="278"/>
      <c r="I35" s="278"/>
      <c r="J35" s="278"/>
      <c r="K35" s="278"/>
      <c r="L35" s="278"/>
      <c r="M35" s="278"/>
      <c r="N35" s="276"/>
    </row>
    <row r="36" spans="2:19" ht="12.75" customHeight="1" x14ac:dyDescent="0.2">
      <c r="C36" s="279"/>
      <c r="D36" s="279"/>
      <c r="E36" s="279"/>
      <c r="F36" s="279"/>
      <c r="G36" s="279"/>
      <c r="H36" s="279"/>
      <c r="I36" s="278"/>
      <c r="J36" s="278"/>
      <c r="K36" s="278"/>
      <c r="L36" s="278"/>
      <c r="M36" s="278"/>
      <c r="N36" s="276"/>
    </row>
    <row r="37" spans="2:19" ht="12.75" customHeight="1" x14ac:dyDescent="0.2"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</row>
    <row r="38" spans="2:19" ht="12.75" customHeight="1" x14ac:dyDescent="0.2"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</row>
    <row r="39" spans="2:19" ht="12.75" customHeight="1" x14ac:dyDescent="0.2">
      <c r="B39" s="281" t="s">
        <v>189</v>
      </c>
      <c r="C39" s="277"/>
      <c r="D39" s="162"/>
      <c r="E39" s="162"/>
      <c r="F39" s="162"/>
      <c r="G39" s="162"/>
      <c r="H39" s="162"/>
      <c r="I39" s="162"/>
      <c r="J39" s="162"/>
      <c r="K39" s="162"/>
      <c r="L39" s="162"/>
      <c r="M39" s="162"/>
    </row>
    <row r="40" spans="2:19" x14ac:dyDescent="0.2">
      <c r="O40" s="498"/>
      <c r="P40" s="498"/>
      <c r="Q40" s="498"/>
      <c r="R40" s="498"/>
      <c r="S40" s="498"/>
    </row>
    <row r="41" spans="2:19" x14ac:dyDescent="0.2">
      <c r="C41" s="502" t="s">
        <v>182</v>
      </c>
      <c r="D41" s="502"/>
      <c r="E41" s="502"/>
      <c r="F41" s="502"/>
    </row>
    <row r="42" spans="2:19" x14ac:dyDescent="0.2">
      <c r="C42" s="498"/>
      <c r="D42" s="498"/>
      <c r="E42" s="498"/>
      <c r="F42" s="498"/>
      <c r="G42" s="498"/>
      <c r="H42" s="498"/>
      <c r="I42" s="498"/>
      <c r="J42" s="498"/>
    </row>
    <row r="44" spans="2:19" x14ac:dyDescent="0.2">
      <c r="B44" s="497" t="s">
        <v>190</v>
      </c>
      <c r="C44" s="497"/>
      <c r="D44" s="497"/>
      <c r="E44" s="497"/>
      <c r="F44" s="497"/>
    </row>
    <row r="46" spans="2:19" x14ac:dyDescent="0.2">
      <c r="C46" s="282" t="s">
        <v>183</v>
      </c>
      <c r="D46" s="282"/>
      <c r="E46" s="282"/>
      <c r="F46" s="282"/>
      <c r="G46" s="282"/>
      <c r="H46" s="282"/>
      <c r="I46" s="282"/>
      <c r="J46" s="282"/>
      <c r="K46" s="283"/>
      <c r="L46" s="283"/>
      <c r="M46" s="283"/>
    </row>
    <row r="50" spans="2:13" x14ac:dyDescent="0.2">
      <c r="B50" s="497" t="s">
        <v>191</v>
      </c>
      <c r="C50" s="497"/>
      <c r="D50" s="497"/>
      <c r="E50" s="497"/>
      <c r="F50" s="497"/>
    </row>
    <row r="52" spans="2:13" x14ac:dyDescent="0.2">
      <c r="C52" s="277" t="s">
        <v>184</v>
      </c>
      <c r="D52" s="277"/>
      <c r="E52" s="277"/>
      <c r="F52" s="277"/>
      <c r="G52" s="276"/>
      <c r="H52" s="276"/>
      <c r="I52" s="276"/>
      <c r="J52" s="276"/>
      <c r="K52" s="276"/>
      <c r="L52" s="276"/>
      <c r="M52" s="276"/>
    </row>
    <row r="54" spans="2:13" x14ac:dyDescent="0.2">
      <c r="B54" s="276" t="s">
        <v>192</v>
      </c>
      <c r="C54" s="276"/>
    </row>
  </sheetData>
  <sheetProtection password="9C6E" sheet="1" objects="1" scenarios="1"/>
  <mergeCells count="12">
    <mergeCell ref="B50:F50"/>
    <mergeCell ref="C42:J42"/>
    <mergeCell ref="B44:F44"/>
    <mergeCell ref="C27:M28"/>
    <mergeCell ref="C33:M33"/>
    <mergeCell ref="C41:F41"/>
    <mergeCell ref="B11:F11"/>
    <mergeCell ref="O40:S40"/>
    <mergeCell ref="B19:F19"/>
    <mergeCell ref="B24:F24"/>
    <mergeCell ref="B5:F5"/>
    <mergeCell ref="C22:K22"/>
  </mergeCells>
  <hyperlinks>
    <hyperlink ref="B5:F5" location="'A) Resumen Ingresos y Egresos'!Área_de_impresión" display="A) Resumen Ingresos y Egresos"/>
    <hyperlink ref="B11:F11" location="'B) Reajuste Tarifas y Ocupación'!A1" display="B) Reajuste Tarifas y Ocupación"/>
    <hyperlink ref="C7:F7" location="'A) Resumen Ingresos y Egresos'!A6" display="TABLA 1: RESUMEN DE INGRESOS Y EGRESOS DE CENTROS DE BENEFICIOS"/>
    <hyperlink ref="C9:F9" location="'A) Resumen Ingresos y Egresos'!A22" display="TABLA 2: DETALLE DE INGRESOS POR PRESTACIÓN Y SEGMENTO"/>
    <hyperlink ref="C13:F13" location="'B) Reajuste Tarifas y Ocupación'!A8" display="TABLA 3: REAJUSTE DE TARIFAS POR PRESTACIÓN Y SEGMENTO"/>
    <hyperlink ref="C15:H15" location="'B) Reajuste Tarifas y Ocupación'!A32" display="TABLA 4: METAS DE OCUPACIÓN POR PRESTACIÓN Y SEGMENTO"/>
    <hyperlink ref="B19:F19" location="'C) Costos Directos'!Área_de_impresión" display="C) Costos Directos"/>
    <hyperlink ref="C21:E21" location="'C) Costos Directos'!Área_de_impresión" display="TABLA 5: COSTOS DIRECTOS DE CENTROS DE BENEFICIOS"/>
    <hyperlink ref="C21:H21" location="'C) Costos Directos'!Área_de_impresión" display="TABLA 5: COSTOS DIRECTOS DE CENTROS DE BENEFICIOS"/>
    <hyperlink ref="C21" location="'C) Costos Directos'!A8" display="TABLA 5: COSTOS DIRECTOS DE CENTROS DE BENEFICIOS"/>
    <hyperlink ref="B24:F24" location="'D) Costos Indirectos'!A1" display="D) Costos Indirectos"/>
    <hyperlink ref="C26:J26" location="'D) Costos Indirectos'!A9" display="TABLA 6: REMUNERACIONES DEL PERSONAL LEY 18.712 ADMINISTRACION CENTRAL Y APOYO ADMINISTRATIVO ASISTENCIA EDUCACIONAL"/>
    <hyperlink ref="C27:M28" location="'D) Costos Indirectos'!M9" display="TABLA 7: DISTRIBUCION COSTOS REMUNERACIONES ADMINISTRACION CENTRAL Y APOYO ADMINISTRATIVO A. EDUCACIONAL"/>
    <hyperlink ref="C29:N29" location="'D) Costos Indirectos'!U9" display="TABLA 8: COSTOS DE OPERACION ADMINISTRACIÓN CENTRAL Y  APOYO ADMINISTRATIVO ASISTENCIA EDUCACIONAL"/>
    <hyperlink ref="C31:M31" location="'D) Costos Indirectos'!Z9" display="TABLA 9: RESUMEN DISTRIBUCION COSTOS REMUNERACIONES ADMINISTRACION CENTRAL Y APOYO ADMINISTRATIVO A. EDUCACIONAL"/>
    <hyperlink ref="C33:M33" location="'D) Costos Indirectos'!AG9" display="TABLA 10: RESUMEN DISTRIBUCION COSTOS OPERACIÓN ADMINISTRACION CENTRAL  Y APOYO ADMINISTRATIVO A. EDUCACIONAL"/>
    <hyperlink ref="C35:N35" location="'D) Costos Indirectos'!AN9" display="'D) Costos Indirectos'!AN9"/>
    <hyperlink ref="B39:C39" location="'E) Resumen Tarifado '!A1" display="E) Resumen Tarifado"/>
    <hyperlink ref="B44:F44" location="'F) Remuneraciones'!A1" display="F) Remuneraciones"/>
    <hyperlink ref="B50:F50" location="'G) Comparación Mercado'!A1" display="G) Comparación Mercado"/>
    <hyperlink ref="B54:C54" location="'H) Detalle Datos'!A1" display="H) Detalle Gastos"/>
    <hyperlink ref="C41:F41" location="'E) Resumen Tarifado '!A6" display="TABLA 12: RESUMEN DE TARIFADO"/>
    <hyperlink ref="C46:M46" location="'F) Remuneraciones'!B7" display="TABLA 13: REMUNERACIONES DEL PERSONAL LEY 18.712 DE CENTROS DE BENEFICIOS"/>
    <hyperlink ref="C52:M52" location="'G) Comparación Mercado'!A12" display="TABLA 14: COMPARACIÓN TARIFAS CON PRECIOS DE MERCADO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IM29"/>
  <sheetViews>
    <sheetView showGridLines="0" zoomScale="80" zoomScaleNormal="80" workbookViewId="0">
      <selection activeCell="D43" sqref="D43"/>
    </sheetView>
  </sheetViews>
  <sheetFormatPr baseColWidth="10" defaultColWidth="11.42578125" defaultRowHeight="12.75" x14ac:dyDescent="0.2"/>
  <cols>
    <col min="1" max="1" width="37.140625" style="4" customWidth="1"/>
    <col min="2" max="2" width="21.42578125" style="4" customWidth="1"/>
    <col min="3" max="3" width="20.85546875" style="4" bestFit="1" customWidth="1"/>
    <col min="4" max="4" width="19.28515625" style="4" customWidth="1"/>
    <col min="5" max="6" width="18.85546875" style="4" customWidth="1"/>
    <col min="7" max="7" width="18" style="4" customWidth="1"/>
    <col min="8" max="8" width="18.28515625" style="4" customWidth="1"/>
    <col min="9" max="9" width="18.140625" style="4" bestFit="1" customWidth="1"/>
    <col min="10" max="10" width="18.7109375" style="4" bestFit="1" customWidth="1"/>
    <col min="11" max="11" width="18.7109375" style="4" customWidth="1"/>
    <col min="12" max="12" width="16.42578125" style="4" bestFit="1" customWidth="1"/>
    <col min="13" max="13" width="17.5703125" style="4" customWidth="1"/>
    <col min="14" max="14" width="17.28515625" style="4" customWidth="1"/>
    <col min="15" max="15" width="16.85546875" style="4" customWidth="1"/>
    <col min="16" max="16" width="14.85546875" style="4" customWidth="1"/>
    <col min="17" max="17" width="16.42578125" style="4" bestFit="1" customWidth="1"/>
    <col min="18" max="18" width="15.85546875" style="4" customWidth="1"/>
    <col min="19" max="16384" width="11.42578125" style="4"/>
  </cols>
  <sheetData>
    <row r="1" spans="1:247" s="6" customFormat="1" x14ac:dyDescent="0.2">
      <c r="A1" s="5"/>
      <c r="C1" s="7"/>
      <c r="D1" s="7"/>
      <c r="E1" s="45" t="s">
        <v>227</v>
      </c>
      <c r="F1" s="45"/>
      <c r="G1" s="7"/>
      <c r="H1" s="7"/>
      <c r="IL1" s="4"/>
      <c r="IM1" s="4"/>
    </row>
    <row r="2" spans="1:247" s="6" customFormat="1" x14ac:dyDescent="0.2">
      <c r="A2" s="8"/>
      <c r="C2" s="7"/>
      <c r="D2" s="7"/>
      <c r="E2" s="45" t="s">
        <v>220</v>
      </c>
      <c r="F2" s="45"/>
      <c r="G2" s="7"/>
      <c r="H2" s="7"/>
      <c r="L2" s="7"/>
      <c r="M2" s="7"/>
      <c r="IL2" s="4"/>
      <c r="IM2" s="4"/>
    </row>
    <row r="3" spans="1:247" s="6" customFormat="1" x14ac:dyDescent="0.2">
      <c r="A3" s="4"/>
      <c r="IL3" s="4"/>
      <c r="IM3" s="4"/>
    </row>
    <row r="4" spans="1:247" s="6" customFormat="1" ht="18.75" customHeight="1" x14ac:dyDescent="0.2">
      <c r="A4" s="23"/>
      <c r="B4" s="24"/>
      <c r="C4" s="505" t="s">
        <v>0</v>
      </c>
      <c r="D4" s="505"/>
      <c r="E4" s="506" t="s">
        <v>166</v>
      </c>
      <c r="F4" s="507"/>
      <c r="G4" s="508"/>
      <c r="L4" s="3"/>
      <c r="IC4" s="4"/>
      <c r="ID4" s="4"/>
      <c r="IE4" s="4"/>
      <c r="IF4" s="4"/>
      <c r="IG4" s="4"/>
      <c r="IH4" s="4"/>
    </row>
    <row r="5" spans="1:247" s="6" customFormat="1" x14ac:dyDescent="0.2">
      <c r="A5" s="4"/>
      <c r="B5" s="4"/>
      <c r="C5" s="4"/>
      <c r="D5" s="4"/>
      <c r="E5" s="4"/>
      <c r="F5" s="4"/>
      <c r="G5" s="9"/>
      <c r="H5" s="284"/>
      <c r="I5" s="7"/>
      <c r="J5" s="7"/>
      <c r="K5" s="7"/>
      <c r="L5" s="3"/>
      <c r="IC5" s="4"/>
      <c r="ID5" s="4"/>
      <c r="IE5" s="4"/>
      <c r="IF5" s="4"/>
      <c r="IG5" s="4"/>
      <c r="IH5" s="4"/>
    </row>
    <row r="6" spans="1:247" s="6" customFormat="1" ht="15.75" x14ac:dyDescent="0.2">
      <c r="A6" s="525" t="s">
        <v>170</v>
      </c>
      <c r="B6" s="525"/>
      <c r="C6" s="525"/>
      <c r="D6" s="525"/>
      <c r="E6" s="4"/>
      <c r="F6" s="4"/>
      <c r="G6" s="9"/>
      <c r="H6" s="284"/>
      <c r="I6" s="7"/>
      <c r="J6" s="7"/>
      <c r="K6" s="7"/>
      <c r="L6" s="3"/>
      <c r="IC6" s="4"/>
      <c r="ID6" s="4"/>
      <c r="IE6" s="4"/>
      <c r="IF6" s="4"/>
      <c r="IG6" s="4"/>
      <c r="IH6" s="4"/>
    </row>
    <row r="7" spans="1:247" ht="13.5" thickBot="1" x14ac:dyDescent="0.25">
      <c r="B7" s="48"/>
      <c r="C7" s="48"/>
      <c r="E7" s="48"/>
      <c r="F7" s="48"/>
      <c r="G7" s="48"/>
      <c r="H7" s="48"/>
      <c r="I7" s="48"/>
      <c r="M7" s="56"/>
    </row>
    <row r="8" spans="1:247" ht="39" customHeight="1" x14ac:dyDescent="0.2">
      <c r="A8" s="370" t="s">
        <v>116</v>
      </c>
      <c r="B8" s="371" t="str">
        <f>+N17</f>
        <v>Ingreso por Matrícula</v>
      </c>
      <c r="C8" s="372" t="str">
        <f>+O17</f>
        <v>Ingreso por Mensualidad</v>
      </c>
      <c r="D8" s="372" t="s">
        <v>130</v>
      </c>
      <c r="E8" s="373" t="s">
        <v>83</v>
      </c>
      <c r="F8" s="374" t="s">
        <v>80</v>
      </c>
      <c r="G8" s="375" t="s">
        <v>81</v>
      </c>
      <c r="H8" s="376" t="s">
        <v>109</v>
      </c>
      <c r="I8" s="377" t="s">
        <v>115</v>
      </c>
      <c r="L8" s="72" t="s">
        <v>114</v>
      </c>
      <c r="N8" s="119"/>
    </row>
    <row r="9" spans="1:247" x14ac:dyDescent="0.2">
      <c r="A9" s="378" t="str">
        <f>+'B) Reajuste Tarifas y Ocupación'!A12</f>
        <v>Jardín Infantil Olitas de Mar</v>
      </c>
      <c r="B9" s="379">
        <f>+N28</f>
        <v>0</v>
      </c>
      <c r="C9" s="380">
        <f>+O28</f>
        <v>0</v>
      </c>
      <c r="D9" s="379">
        <f>+P28</f>
        <v>0</v>
      </c>
      <c r="E9" s="381">
        <f>+B9+D9+C9</f>
        <v>0</v>
      </c>
      <c r="F9" s="382">
        <f>+'C) Costos Directos'!H75</f>
        <v>1276542.2779999999</v>
      </c>
      <c r="G9" s="383">
        <f>+'D) Costos Indirectos'!$AP$15*(F9/$F$10)</f>
        <v>2009201.058</v>
      </c>
      <c r="H9" s="384">
        <f>+F9+G9</f>
        <v>3285743.3360000001</v>
      </c>
      <c r="I9" s="385">
        <f>E9-H9</f>
        <v>-3285743.3360000001</v>
      </c>
      <c r="L9" s="92">
        <f>+G9/$G$10</f>
        <v>1</v>
      </c>
      <c r="N9" s="120"/>
    </row>
    <row r="10" spans="1:247" s="6" customFormat="1" ht="15.75" thickBot="1" x14ac:dyDescent="0.25">
      <c r="A10" s="386" t="s">
        <v>1</v>
      </c>
      <c r="B10" s="387">
        <f t="shared" ref="B10:I10" si="0">SUM(B9:B9)</f>
        <v>0</v>
      </c>
      <c r="C10" s="387">
        <f t="shared" si="0"/>
        <v>0</v>
      </c>
      <c r="D10" s="387">
        <f t="shared" si="0"/>
        <v>0</v>
      </c>
      <c r="E10" s="388">
        <f t="shared" si="0"/>
        <v>0</v>
      </c>
      <c r="F10" s="387">
        <f t="shared" si="0"/>
        <v>1276542.2779999999</v>
      </c>
      <c r="G10" s="387">
        <f t="shared" si="0"/>
        <v>2009201.058</v>
      </c>
      <c r="H10" s="387">
        <f t="shared" si="0"/>
        <v>3285743.3360000001</v>
      </c>
      <c r="I10" s="389">
        <f t="shared" si="0"/>
        <v>-3285743.3360000001</v>
      </c>
      <c r="L10" s="93">
        <f>SUM(L9:L9)</f>
        <v>1</v>
      </c>
      <c r="N10" s="56"/>
      <c r="O10" s="335"/>
      <c r="IB10" s="4"/>
      <c r="IC10" s="4"/>
      <c r="ID10" s="4"/>
      <c r="IE10" s="4"/>
      <c r="IF10" s="4"/>
      <c r="IG10" s="4"/>
      <c r="IH10" s="4"/>
    </row>
    <row r="11" spans="1:247" s="6" customFormat="1" ht="15.75" customHeight="1" x14ac:dyDescent="0.2">
      <c r="A11" s="11"/>
      <c r="B11" s="11"/>
      <c r="C11" s="12"/>
      <c r="D11" s="12"/>
      <c r="E11" s="12"/>
      <c r="F11" s="12"/>
      <c r="G11" s="12"/>
      <c r="H11" s="12"/>
      <c r="I11" s="12"/>
      <c r="J11" s="12"/>
      <c r="K11" s="12"/>
      <c r="L11" s="12"/>
      <c r="M11" s="12"/>
      <c r="N11" s="12"/>
      <c r="IB11" s="4"/>
      <c r="IC11" s="4"/>
      <c r="ID11" s="4"/>
      <c r="IE11" s="4"/>
      <c r="IF11" s="4"/>
      <c r="IG11" s="4"/>
      <c r="IH11" s="4"/>
    </row>
    <row r="12" spans="1:247" s="6" customFormat="1" ht="15.75" customHeight="1" x14ac:dyDescent="0.2">
      <c r="A12" s="11"/>
      <c r="B12" s="11"/>
      <c r="C12" s="11"/>
      <c r="D12" s="12"/>
      <c r="E12" s="12"/>
      <c r="F12" s="12"/>
      <c r="G12" s="12"/>
      <c r="H12" s="12"/>
      <c r="I12" s="12"/>
      <c r="J12" s="12"/>
      <c r="K12" s="12"/>
      <c r="L12" s="12"/>
      <c r="M12" s="12"/>
      <c r="N12" s="12"/>
      <c r="O12" s="336"/>
      <c r="IB12" s="4"/>
      <c r="IC12" s="4"/>
      <c r="ID12" s="4"/>
      <c r="IE12" s="4"/>
      <c r="IF12" s="4"/>
      <c r="IG12" s="4"/>
      <c r="IH12" s="4"/>
    </row>
    <row r="13" spans="1:247" s="6" customFormat="1" ht="15.75" customHeight="1" x14ac:dyDescent="0.2">
      <c r="A13" s="11"/>
      <c r="B13" s="11"/>
      <c r="C13" s="11"/>
      <c r="D13" s="12"/>
      <c r="E13" s="12"/>
      <c r="F13" s="12"/>
      <c r="G13" s="12"/>
      <c r="H13" s="12"/>
      <c r="I13" s="12"/>
      <c r="J13" s="12"/>
      <c r="K13" s="12"/>
      <c r="L13" s="12"/>
      <c r="M13" s="12"/>
      <c r="N13" s="12"/>
      <c r="IB13" s="4"/>
      <c r="IC13" s="4"/>
      <c r="ID13" s="4"/>
      <c r="IE13" s="4"/>
      <c r="IF13" s="4"/>
      <c r="IG13" s="4"/>
      <c r="IH13" s="4"/>
    </row>
    <row r="14" spans="1:247" s="6" customFormat="1" ht="15.75" customHeight="1" x14ac:dyDescent="0.2">
      <c r="A14" s="11"/>
      <c r="B14" s="11"/>
      <c r="C14" s="11"/>
      <c r="D14" s="12"/>
      <c r="E14" s="12"/>
      <c r="F14" s="12"/>
      <c r="G14" s="12"/>
      <c r="H14" s="12"/>
      <c r="I14" s="12"/>
      <c r="J14" s="12"/>
      <c r="K14" s="12"/>
      <c r="L14" s="12"/>
      <c r="M14" s="12"/>
      <c r="N14" s="12"/>
      <c r="IB14" s="4"/>
      <c r="IC14" s="4"/>
      <c r="ID14" s="4"/>
      <c r="IE14" s="4"/>
      <c r="IF14" s="4"/>
      <c r="IG14" s="4"/>
      <c r="IH14" s="4"/>
    </row>
    <row r="15" spans="1:247" s="6" customFormat="1" ht="15.75" customHeight="1" x14ac:dyDescent="0.2">
      <c r="A15" s="525" t="s">
        <v>171</v>
      </c>
      <c r="B15" s="525"/>
      <c r="C15" s="525"/>
      <c r="D15" s="525"/>
      <c r="E15" s="12"/>
      <c r="F15" s="12"/>
      <c r="G15" s="12"/>
      <c r="H15" s="12"/>
      <c r="I15" s="12"/>
      <c r="J15" s="12"/>
      <c r="K15" s="12"/>
      <c r="L15" s="12"/>
      <c r="M15" s="12"/>
      <c r="N15" s="12"/>
      <c r="IB15" s="4"/>
      <c r="IC15" s="4"/>
      <c r="ID15" s="4"/>
      <c r="IE15" s="4"/>
      <c r="IF15" s="4"/>
      <c r="IG15" s="4"/>
      <c r="IH15" s="4"/>
    </row>
    <row r="16" spans="1:247" s="14" customFormat="1" ht="13.5" thickBot="1" x14ac:dyDescent="0.25">
      <c r="B16" s="48"/>
      <c r="C16" s="48"/>
      <c r="D16" s="48"/>
      <c r="E16" s="48"/>
      <c r="F16" s="48"/>
      <c r="G16" s="48"/>
      <c r="H16" s="48"/>
      <c r="I16" s="13"/>
      <c r="J16" s="13"/>
      <c r="K16" s="13"/>
      <c r="L16" s="3"/>
      <c r="M16" s="3"/>
      <c r="O16" s="15"/>
      <c r="P16" s="15"/>
      <c r="IL16" s="10"/>
      <c r="IM16" s="10"/>
    </row>
    <row r="17" spans="1:17" s="16" customFormat="1" ht="15.75" customHeight="1" x14ac:dyDescent="0.2">
      <c r="A17" s="526" t="s">
        <v>116</v>
      </c>
      <c r="B17" s="528" t="s">
        <v>5</v>
      </c>
      <c r="C17" s="509" t="s">
        <v>2</v>
      </c>
      <c r="D17" s="511" t="s">
        <v>154</v>
      </c>
      <c r="E17" s="512"/>
      <c r="F17" s="512"/>
      <c r="G17" s="512"/>
      <c r="H17" s="513"/>
      <c r="I17" s="514" t="s">
        <v>155</v>
      </c>
      <c r="J17" s="515"/>
      <c r="K17" s="515"/>
      <c r="L17" s="515"/>
      <c r="M17" s="516"/>
      <c r="N17" s="519" t="s">
        <v>91</v>
      </c>
      <c r="O17" s="521" t="s">
        <v>92</v>
      </c>
      <c r="P17" s="517" t="s">
        <v>130</v>
      </c>
      <c r="Q17" s="523" t="s">
        <v>108</v>
      </c>
    </row>
    <row r="18" spans="1:17" s="16" customFormat="1" ht="39" thickBot="1" x14ac:dyDescent="0.25">
      <c r="A18" s="527"/>
      <c r="B18" s="529"/>
      <c r="C18" s="510"/>
      <c r="D18" s="345" t="s">
        <v>88</v>
      </c>
      <c r="E18" s="344" t="s">
        <v>150</v>
      </c>
      <c r="F18" s="344" t="s">
        <v>151</v>
      </c>
      <c r="G18" s="344" t="s">
        <v>89</v>
      </c>
      <c r="H18" s="346" t="s">
        <v>90</v>
      </c>
      <c r="I18" s="345" t="s">
        <v>88</v>
      </c>
      <c r="J18" s="344" t="s">
        <v>150</v>
      </c>
      <c r="K18" s="344" t="s">
        <v>151</v>
      </c>
      <c r="L18" s="344" t="s">
        <v>89</v>
      </c>
      <c r="M18" s="346" t="s">
        <v>90</v>
      </c>
      <c r="N18" s="520"/>
      <c r="O18" s="522"/>
      <c r="P18" s="518"/>
      <c r="Q18" s="524"/>
    </row>
    <row r="19" spans="1:17" ht="12.75" customHeight="1" x14ac:dyDescent="0.2">
      <c r="A19" s="534" t="str">
        <f>+'B) Reajuste Tarifas y Ocupación'!A12</f>
        <v>Jardín Infantil Olitas de Mar</v>
      </c>
      <c r="B19" s="537" t="str">
        <f>+'B) Reajuste Tarifas y Ocupación'!B12</f>
        <v>Media jornada</v>
      </c>
      <c r="C19" s="349" t="s">
        <v>157</v>
      </c>
      <c r="D19" s="356">
        <f t="shared" ref="D19:F20" si="1">+I19</f>
        <v>47700</v>
      </c>
      <c r="E19" s="350">
        <f t="shared" si="1"/>
        <v>54400</v>
      </c>
      <c r="F19" s="350">
        <f t="shared" si="1"/>
        <v>57300</v>
      </c>
      <c r="G19" s="350">
        <f t="shared" ref="G19:H20" si="2">+L19</f>
        <v>72300</v>
      </c>
      <c r="H19" s="357">
        <f t="shared" si="2"/>
        <v>116100</v>
      </c>
      <c r="I19" s="356">
        <f>+'B) Reajuste Tarifas y Ocupación'!M12</f>
        <v>47700</v>
      </c>
      <c r="J19" s="350">
        <f>+'B) Reajuste Tarifas y Ocupación'!N12</f>
        <v>54400</v>
      </c>
      <c r="K19" s="350">
        <f>+'B) Reajuste Tarifas y Ocupación'!O12</f>
        <v>57300</v>
      </c>
      <c r="L19" s="350">
        <f>+'B) Reajuste Tarifas y Ocupación'!P12</f>
        <v>72300</v>
      </c>
      <c r="M19" s="357">
        <f>+'B) Reajuste Tarifas y Ocupación'!Q12</f>
        <v>116100</v>
      </c>
      <c r="N19" s="362"/>
      <c r="O19" s="351"/>
      <c r="P19" s="366">
        <f>+'B) Reajuste Tarifas y Ocupación'!C12</f>
        <v>46100</v>
      </c>
      <c r="Q19" s="503"/>
    </row>
    <row r="20" spans="1:17" x14ac:dyDescent="0.2">
      <c r="A20" s="535"/>
      <c r="B20" s="538"/>
      <c r="C20" s="343" t="s">
        <v>7</v>
      </c>
      <c r="D20" s="358">
        <f t="shared" si="1"/>
        <v>0</v>
      </c>
      <c r="E20" s="348">
        <f t="shared" si="1"/>
        <v>0</v>
      </c>
      <c r="F20" s="348">
        <f t="shared" si="1"/>
        <v>0</v>
      </c>
      <c r="G20" s="348">
        <f t="shared" si="2"/>
        <v>0</v>
      </c>
      <c r="H20" s="359">
        <f t="shared" si="2"/>
        <v>0</v>
      </c>
      <c r="I20" s="358">
        <f>+'B) Reajuste Tarifas y Ocupación'!C23</f>
        <v>0</v>
      </c>
      <c r="J20" s="348">
        <f>+'B) Reajuste Tarifas y Ocupación'!D23</f>
        <v>0</v>
      </c>
      <c r="K20" s="348">
        <f>+'B) Reajuste Tarifas y Ocupación'!E23</f>
        <v>0</v>
      </c>
      <c r="L20" s="348">
        <f>+'B) Reajuste Tarifas y Ocupación'!F23</f>
        <v>0</v>
      </c>
      <c r="M20" s="359">
        <f>+'B) Reajuste Tarifas y Ocupación'!G23</f>
        <v>0</v>
      </c>
      <c r="N20" s="363"/>
      <c r="O20" s="347"/>
      <c r="P20" s="367">
        <v>0</v>
      </c>
      <c r="Q20" s="504"/>
    </row>
    <row r="21" spans="1:17" ht="13.5" thickBot="1" x14ac:dyDescent="0.25">
      <c r="A21" s="535"/>
      <c r="B21" s="539"/>
      <c r="C21" s="352" t="s">
        <v>9</v>
      </c>
      <c r="D21" s="360">
        <f>D20*D19</f>
        <v>0</v>
      </c>
      <c r="E21" s="353">
        <f>E20*E19</f>
        <v>0</v>
      </c>
      <c r="F21" s="353">
        <f t="shared" ref="F21" si="3">F20*F19</f>
        <v>0</v>
      </c>
      <c r="G21" s="353">
        <f t="shared" ref="G21:H21" si="4">G20*G19</f>
        <v>0</v>
      </c>
      <c r="H21" s="361">
        <f t="shared" si="4"/>
        <v>0</v>
      </c>
      <c r="I21" s="467">
        <f>I20*I19*10</f>
        <v>0</v>
      </c>
      <c r="J21" s="468">
        <f t="shared" ref="J21:M21" si="5">J20*J19*10</f>
        <v>0</v>
      </c>
      <c r="K21" s="468">
        <f t="shared" ref="K21" si="6">K20*K19*10</f>
        <v>0</v>
      </c>
      <c r="L21" s="468">
        <f t="shared" si="5"/>
        <v>0</v>
      </c>
      <c r="M21" s="469">
        <f t="shared" si="5"/>
        <v>0</v>
      </c>
      <c r="N21" s="364">
        <f>SUM(D21:H21)</f>
        <v>0</v>
      </c>
      <c r="O21" s="354">
        <f>SUM(I21:M21)</f>
        <v>0</v>
      </c>
      <c r="P21" s="368">
        <f>P20*P19</f>
        <v>0</v>
      </c>
      <c r="Q21" s="369">
        <f>N21+O21+P21</f>
        <v>0</v>
      </c>
    </row>
    <row r="22" spans="1:17" x14ac:dyDescent="0.2">
      <c r="A22" s="535"/>
      <c r="B22" s="530" t="s">
        <v>234</v>
      </c>
      <c r="C22" s="349" t="s">
        <v>157</v>
      </c>
      <c r="D22" s="356">
        <f t="shared" ref="D22:D23" si="7">+I22</f>
        <v>54500</v>
      </c>
      <c r="E22" s="350">
        <f t="shared" ref="E22:E23" si="8">+J22</f>
        <v>62200</v>
      </c>
      <c r="F22" s="350">
        <f t="shared" ref="F22:F23" si="9">+K22</f>
        <v>65400</v>
      </c>
      <c r="G22" s="350">
        <f t="shared" ref="G22:G23" si="10">+L22</f>
        <v>103400</v>
      </c>
      <c r="H22" s="466">
        <f t="shared" ref="H22:H23" si="11">+M22</f>
        <v>154000</v>
      </c>
      <c r="I22" s="356">
        <f>+'B) Reajuste Tarifas y Ocupación'!M13</f>
        <v>54500</v>
      </c>
      <c r="J22" s="350">
        <f>+'B) Reajuste Tarifas y Ocupación'!N13</f>
        <v>62200</v>
      </c>
      <c r="K22" s="350">
        <f>+'B) Reajuste Tarifas y Ocupación'!O13</f>
        <v>65400</v>
      </c>
      <c r="L22" s="350">
        <f>+'B) Reajuste Tarifas y Ocupación'!P13</f>
        <v>103400</v>
      </c>
      <c r="M22" s="357">
        <f>+'B) Reajuste Tarifas y Ocupación'!Q13</f>
        <v>154000</v>
      </c>
      <c r="N22" s="362"/>
      <c r="O22" s="351"/>
      <c r="P22" s="366">
        <f>+'B) Reajuste Tarifas y Ocupación'!C13</f>
        <v>52700</v>
      </c>
      <c r="Q22" s="503"/>
    </row>
    <row r="23" spans="1:17" x14ac:dyDescent="0.2">
      <c r="A23" s="535"/>
      <c r="B23" s="531"/>
      <c r="C23" s="343" t="s">
        <v>7</v>
      </c>
      <c r="D23" s="358">
        <f t="shared" si="7"/>
        <v>0</v>
      </c>
      <c r="E23" s="348">
        <f t="shared" si="8"/>
        <v>0</v>
      </c>
      <c r="F23" s="348">
        <f t="shared" si="9"/>
        <v>0</v>
      </c>
      <c r="G23" s="348">
        <f t="shared" si="10"/>
        <v>0</v>
      </c>
      <c r="H23" s="470">
        <f t="shared" si="11"/>
        <v>0</v>
      </c>
      <c r="I23" s="358">
        <f>+'B) Reajuste Tarifas y Ocupación'!C24</f>
        <v>0</v>
      </c>
      <c r="J23" s="348">
        <f>+'B) Reajuste Tarifas y Ocupación'!D24</f>
        <v>0</v>
      </c>
      <c r="K23" s="348">
        <f>+'B) Reajuste Tarifas y Ocupación'!E24</f>
        <v>0</v>
      </c>
      <c r="L23" s="348">
        <f>+'B) Reajuste Tarifas y Ocupación'!F24</f>
        <v>0</v>
      </c>
      <c r="M23" s="359">
        <f>+'B) Reajuste Tarifas y Ocupación'!G24</f>
        <v>0</v>
      </c>
      <c r="N23" s="363"/>
      <c r="O23" s="347"/>
      <c r="P23" s="367">
        <v>0</v>
      </c>
      <c r="Q23" s="504"/>
    </row>
    <row r="24" spans="1:17" ht="13.5" thickBot="1" x14ac:dyDescent="0.25">
      <c r="A24" s="535"/>
      <c r="B24" s="532"/>
      <c r="C24" s="352" t="s">
        <v>9</v>
      </c>
      <c r="D24" s="360">
        <f>D23*D22</f>
        <v>0</v>
      </c>
      <c r="E24" s="353">
        <f>E23*E22</f>
        <v>0</v>
      </c>
      <c r="F24" s="353">
        <f t="shared" ref="F24:H24" si="12">F23*F22</f>
        <v>0</v>
      </c>
      <c r="G24" s="353">
        <f t="shared" si="12"/>
        <v>0</v>
      </c>
      <c r="H24" s="368">
        <f t="shared" si="12"/>
        <v>0</v>
      </c>
      <c r="I24" s="360">
        <f>I23*I22*10</f>
        <v>0</v>
      </c>
      <c r="J24" s="353">
        <f t="shared" ref="J24:M24" si="13">J23*J22*10</f>
        <v>0</v>
      </c>
      <c r="K24" s="353">
        <f t="shared" si="13"/>
        <v>0</v>
      </c>
      <c r="L24" s="353">
        <f t="shared" si="13"/>
        <v>0</v>
      </c>
      <c r="M24" s="361">
        <f t="shared" si="13"/>
        <v>0</v>
      </c>
      <c r="N24" s="364">
        <f>SUM(D24:H24)</f>
        <v>0</v>
      </c>
      <c r="O24" s="354">
        <f>SUM(I24:M24)</f>
        <v>0</v>
      </c>
      <c r="P24" s="368">
        <f>P23*P22</f>
        <v>0</v>
      </c>
      <c r="Q24" s="369">
        <f>N24+O24+P24</f>
        <v>0</v>
      </c>
    </row>
    <row r="25" spans="1:17" x14ac:dyDescent="0.2">
      <c r="A25" s="535"/>
      <c r="B25" s="537" t="str">
        <f>+'B) Reajuste Tarifas y Ocupación'!B14</f>
        <v>Jornada Completa</v>
      </c>
      <c r="C25" s="349" t="s">
        <v>157</v>
      </c>
      <c r="D25" s="356">
        <f t="shared" ref="D25:F26" si="14">+I25</f>
        <v>85600</v>
      </c>
      <c r="E25" s="350">
        <f t="shared" si="14"/>
        <v>97500</v>
      </c>
      <c r="F25" s="350">
        <f t="shared" si="14"/>
        <v>102700</v>
      </c>
      <c r="G25" s="350">
        <f t="shared" ref="G25:H26" si="15">+L25</f>
        <v>132400</v>
      </c>
      <c r="H25" s="357">
        <f t="shared" si="15"/>
        <v>212800</v>
      </c>
      <c r="I25" s="471">
        <f>+'B) Reajuste Tarifas y Ocupación'!M14</f>
        <v>85600</v>
      </c>
      <c r="J25" s="472">
        <f>+'B) Reajuste Tarifas y Ocupación'!N14</f>
        <v>97500</v>
      </c>
      <c r="K25" s="472">
        <f>+'B) Reajuste Tarifas y Ocupación'!O14</f>
        <v>102700</v>
      </c>
      <c r="L25" s="472">
        <f>+'B) Reajuste Tarifas y Ocupación'!P14</f>
        <v>132400</v>
      </c>
      <c r="M25" s="473">
        <f>+'B) Reajuste Tarifas y Ocupación'!Q14</f>
        <v>212800</v>
      </c>
      <c r="N25" s="362"/>
      <c r="O25" s="351"/>
      <c r="P25" s="366">
        <f>+'B) Reajuste Tarifas y Ocupación'!C14</f>
        <v>82700</v>
      </c>
      <c r="Q25" s="503"/>
    </row>
    <row r="26" spans="1:17" x14ac:dyDescent="0.2">
      <c r="A26" s="535"/>
      <c r="B26" s="538"/>
      <c r="C26" s="343" t="s">
        <v>7</v>
      </c>
      <c r="D26" s="358">
        <f t="shared" si="14"/>
        <v>0</v>
      </c>
      <c r="E26" s="348">
        <f t="shared" si="14"/>
        <v>0</v>
      </c>
      <c r="F26" s="348">
        <f t="shared" si="14"/>
        <v>0</v>
      </c>
      <c r="G26" s="348">
        <f t="shared" si="15"/>
        <v>0</v>
      </c>
      <c r="H26" s="359">
        <f t="shared" si="15"/>
        <v>0</v>
      </c>
      <c r="I26" s="358">
        <f>+'B) Reajuste Tarifas y Ocupación'!C25</f>
        <v>0</v>
      </c>
      <c r="J26" s="348">
        <f>+'B) Reajuste Tarifas y Ocupación'!D25</f>
        <v>0</v>
      </c>
      <c r="K26" s="348">
        <f>+'B) Reajuste Tarifas y Ocupación'!E25</f>
        <v>0</v>
      </c>
      <c r="L26" s="348">
        <f>+'B) Reajuste Tarifas y Ocupación'!F25</f>
        <v>0</v>
      </c>
      <c r="M26" s="359">
        <f>+'B) Reajuste Tarifas y Ocupación'!G25</f>
        <v>0</v>
      </c>
      <c r="N26" s="363"/>
      <c r="O26" s="347"/>
      <c r="P26" s="367">
        <v>0</v>
      </c>
      <c r="Q26" s="504"/>
    </row>
    <row r="27" spans="1:17" ht="13.5" thickBot="1" x14ac:dyDescent="0.25">
      <c r="A27" s="535"/>
      <c r="B27" s="539"/>
      <c r="C27" s="352" t="s">
        <v>9</v>
      </c>
      <c r="D27" s="360">
        <f t="shared" ref="D27:H27" si="16">D26*D25</f>
        <v>0</v>
      </c>
      <c r="E27" s="353">
        <f t="shared" si="16"/>
        <v>0</v>
      </c>
      <c r="F27" s="353">
        <f t="shared" ref="F27" si="17">F26*F25</f>
        <v>0</v>
      </c>
      <c r="G27" s="353">
        <f t="shared" si="16"/>
        <v>0</v>
      </c>
      <c r="H27" s="361">
        <f t="shared" si="16"/>
        <v>0</v>
      </c>
      <c r="I27" s="360">
        <f t="shared" ref="I27:M27" si="18">I26*I25*10</f>
        <v>0</v>
      </c>
      <c r="J27" s="353">
        <f t="shared" si="18"/>
        <v>0</v>
      </c>
      <c r="K27" s="353">
        <f t="shared" ref="K27" si="19">K26*K25*10</f>
        <v>0</v>
      </c>
      <c r="L27" s="353">
        <f t="shared" si="18"/>
        <v>0</v>
      </c>
      <c r="M27" s="361">
        <f t="shared" si="18"/>
        <v>0</v>
      </c>
      <c r="N27" s="390">
        <f>SUM(D27:H27)</f>
        <v>0</v>
      </c>
      <c r="O27" s="391">
        <f>SUM(I27:M27)</f>
        <v>0</v>
      </c>
      <c r="P27" s="392">
        <f>P26*P25</f>
        <v>0</v>
      </c>
      <c r="Q27" s="393">
        <f>N27+O27+P27</f>
        <v>0</v>
      </c>
    </row>
    <row r="28" spans="1:17" s="10" customFormat="1" ht="15.75" thickBot="1" x14ac:dyDescent="0.25">
      <c r="A28" s="536"/>
      <c r="B28" s="533" t="s">
        <v>10</v>
      </c>
      <c r="C28" s="533"/>
      <c r="D28" s="474">
        <f>+D21+D27</f>
        <v>0</v>
      </c>
      <c r="E28" s="475">
        <f t="shared" ref="E28:G28" si="20">+E21+E27</f>
        <v>0</v>
      </c>
      <c r="F28" s="475">
        <f t="shared" si="20"/>
        <v>0</v>
      </c>
      <c r="G28" s="475">
        <f t="shared" si="20"/>
        <v>0</v>
      </c>
      <c r="H28" s="476">
        <f>+H21+H27</f>
        <v>0</v>
      </c>
      <c r="I28" s="474">
        <f t="shared" ref="I28:L28" si="21">+I21+I27</f>
        <v>0</v>
      </c>
      <c r="J28" s="475">
        <f t="shared" si="21"/>
        <v>0</v>
      </c>
      <c r="K28" s="475">
        <f t="shared" si="21"/>
        <v>0</v>
      </c>
      <c r="L28" s="475">
        <f t="shared" si="21"/>
        <v>0</v>
      </c>
      <c r="M28" s="477">
        <f>+M21+M27</f>
        <v>0</v>
      </c>
      <c r="N28" s="478">
        <f t="shared" ref="N28:P28" si="22">+N21+N24+N27</f>
        <v>0</v>
      </c>
      <c r="O28" s="479">
        <f t="shared" si="22"/>
        <v>0</v>
      </c>
      <c r="P28" s="480">
        <f t="shared" si="22"/>
        <v>0</v>
      </c>
      <c r="Q28" s="481">
        <f>+Q21+Q24+Q27</f>
        <v>0</v>
      </c>
    </row>
    <row r="29" spans="1:17" ht="15" customHeight="1" thickBot="1" x14ac:dyDescent="0.25">
      <c r="A29" s="540" t="s">
        <v>8</v>
      </c>
      <c r="B29" s="541"/>
      <c r="C29" s="541"/>
      <c r="D29" s="482">
        <f>+D28</f>
        <v>0</v>
      </c>
      <c r="E29" s="483">
        <f t="shared" ref="E29:H29" si="23">+E28</f>
        <v>0</v>
      </c>
      <c r="F29" s="483">
        <f t="shared" si="23"/>
        <v>0</v>
      </c>
      <c r="G29" s="483">
        <f t="shared" si="23"/>
        <v>0</v>
      </c>
      <c r="H29" s="484">
        <f t="shared" si="23"/>
        <v>0</v>
      </c>
      <c r="I29" s="482">
        <f t="shared" ref="I29" si="24">+I28</f>
        <v>0</v>
      </c>
      <c r="J29" s="483">
        <f t="shared" ref="J29" si="25">+J28</f>
        <v>0</v>
      </c>
      <c r="K29" s="483">
        <f t="shared" ref="K29" si="26">+K28</f>
        <v>0</v>
      </c>
      <c r="L29" s="483">
        <f t="shared" ref="L29" si="27">+L28</f>
        <v>0</v>
      </c>
      <c r="M29" s="485">
        <f t="shared" ref="M29" si="28">+M28</f>
        <v>0</v>
      </c>
      <c r="N29" s="486">
        <f t="shared" ref="N29" si="29">+N28</f>
        <v>0</v>
      </c>
      <c r="O29" s="487">
        <f t="shared" ref="O29" si="30">+O28</f>
        <v>0</v>
      </c>
      <c r="P29" s="488">
        <f t="shared" ref="P29" si="31">+P28</f>
        <v>0</v>
      </c>
      <c r="Q29" s="489">
        <f t="shared" ref="Q29" si="32">+Q28</f>
        <v>0</v>
      </c>
    </row>
  </sheetData>
  <sheetProtection password="9C6E" sheet="1" objects="1" scenarios="1"/>
  <mergeCells count="22">
    <mergeCell ref="B22:B24"/>
    <mergeCell ref="B28:C28"/>
    <mergeCell ref="A19:A28"/>
    <mergeCell ref="B19:B21"/>
    <mergeCell ref="A29:C29"/>
    <mergeCell ref="B25:B27"/>
    <mergeCell ref="Q25:Q26"/>
    <mergeCell ref="C4:D4"/>
    <mergeCell ref="E4:G4"/>
    <mergeCell ref="C17:C18"/>
    <mergeCell ref="D17:H17"/>
    <mergeCell ref="I17:M17"/>
    <mergeCell ref="Q22:Q23"/>
    <mergeCell ref="P17:P18"/>
    <mergeCell ref="N17:N18"/>
    <mergeCell ref="O17:O18"/>
    <mergeCell ref="Q17:Q18"/>
    <mergeCell ref="Q19:Q20"/>
    <mergeCell ref="A6:D6"/>
    <mergeCell ref="A15:D15"/>
    <mergeCell ref="A17:A18"/>
    <mergeCell ref="B17:B18"/>
  </mergeCells>
  <conditionalFormatting sqref="D12:N14 C11:N11 E15:N15 B9:I10">
    <cfRule type="cellIs" dxfId="2" priority="7" stopIfTrue="1" operator="lessThan">
      <formula>0</formula>
    </cfRule>
  </conditionalFormatting>
  <pageMargins left="0.19652777777777777" right="0.19652777777777777" top="0.27500000000000002" bottom="0.19652777777777777" header="0.19652777777777777" footer="0.51180555555555551"/>
  <pageSetup firstPageNumber="0" fitToHeight="14" orientation="landscape" horizontalDpi="300" verticalDpi="300" r:id="rId1"/>
  <headerFooter alignWithMargins="0">
    <oddHeader>&amp;LSEPT - 2004&amp;CDIRECTIVA D.B.S.A.
ORDINARIA&amp;R02-BS/0307/02
Pag &amp;P de &amp;N</oddHeader>
  </headerFooter>
  <ignoredErrors>
    <ignoredError sqref="D20:H20 D19:H19 J19 D25:Q25 I21:Q21 J20:O20 L19:Q19 Q20 D27:Q27 D26:O26 Q26 D28:M28" unlockedFormula="1"/>
    <ignoredError sqref="F21:H21" formula="1" unlockedFormula="1"/>
    <ignoredError sqref="D21:E21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autoPageBreaks="0"/>
  </sheetPr>
  <dimension ref="A1:IV25"/>
  <sheetViews>
    <sheetView showGridLines="0" zoomScale="80" zoomScaleNormal="80" workbookViewId="0">
      <selection activeCell="D34" sqref="D34"/>
    </sheetView>
  </sheetViews>
  <sheetFormatPr baseColWidth="10" defaultColWidth="11.42578125" defaultRowHeight="12.75" x14ac:dyDescent="0.2"/>
  <cols>
    <col min="1" max="1" width="56.5703125" style="46" customWidth="1"/>
    <col min="2" max="2" width="33.85546875" style="30" customWidth="1"/>
    <col min="3" max="3" width="12.28515625" style="46" customWidth="1"/>
    <col min="4" max="4" width="13.7109375" style="46" bestFit="1" customWidth="1"/>
    <col min="5" max="5" width="15.5703125" style="46" bestFit="1" customWidth="1"/>
    <col min="6" max="6" width="14.5703125" style="46" customWidth="1"/>
    <col min="7" max="7" width="14.85546875" style="46" customWidth="1"/>
    <col min="8" max="8" width="11.85546875" style="46" bestFit="1" customWidth="1"/>
    <col min="9" max="9" width="14.5703125" style="46" bestFit="1" customWidth="1"/>
    <col min="10" max="10" width="14.5703125" style="46" customWidth="1"/>
    <col min="11" max="12" width="11.85546875" style="46" customWidth="1"/>
    <col min="13" max="13" width="14" style="46" customWidth="1"/>
    <col min="14" max="15" width="14.5703125" style="46" customWidth="1"/>
    <col min="16" max="17" width="11.85546875" style="46" customWidth="1"/>
    <col min="18" max="18" width="11.85546875" style="30" customWidth="1"/>
    <col min="19" max="19" width="32.7109375" style="46" customWidth="1"/>
    <col min="20" max="20" width="33" style="30" bestFit="1" customWidth="1"/>
    <col min="21" max="21" width="13.85546875" style="46" customWidth="1"/>
    <col min="22" max="22" width="14.5703125" style="46" bestFit="1" customWidth="1"/>
    <col min="23" max="23" width="14.5703125" style="46" customWidth="1"/>
    <col min="24" max="24" width="12.85546875" style="46" bestFit="1" customWidth="1"/>
    <col min="25" max="16384" width="11.42578125" style="46"/>
  </cols>
  <sheetData>
    <row r="1" spans="1:256" s="6" customFormat="1" x14ac:dyDescent="0.2">
      <c r="A1" s="5"/>
      <c r="C1" s="7"/>
      <c r="D1" s="7"/>
      <c r="E1" s="7"/>
      <c r="F1" s="45" t="s">
        <v>228</v>
      </c>
      <c r="G1" s="7"/>
      <c r="R1" s="14"/>
      <c r="S1" s="5"/>
      <c r="IU1" s="4"/>
      <c r="IV1" s="4"/>
    </row>
    <row r="2" spans="1:256" s="6" customFormat="1" x14ac:dyDescent="0.2">
      <c r="A2" s="8"/>
      <c r="C2" s="7"/>
      <c r="D2" s="7"/>
      <c r="E2" s="7"/>
      <c r="F2" s="45" t="s">
        <v>221</v>
      </c>
      <c r="G2" s="7"/>
      <c r="R2" s="14"/>
      <c r="S2" s="8"/>
      <c r="V2" s="7"/>
      <c r="W2" s="7"/>
      <c r="X2" s="7"/>
      <c r="IU2" s="4"/>
      <c r="IV2" s="4"/>
    </row>
    <row r="3" spans="1:256" s="6" customFormat="1" x14ac:dyDescent="0.2">
      <c r="A3" s="4"/>
      <c r="R3" s="14"/>
      <c r="S3" s="4"/>
      <c r="IU3" s="4"/>
      <c r="IV3" s="4"/>
    </row>
    <row r="4" spans="1:256" s="6" customFormat="1" ht="13.5" thickBot="1" x14ac:dyDescent="0.25">
      <c r="A4" s="23"/>
      <c r="B4" s="24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48"/>
      <c r="S4" s="23"/>
      <c r="T4" s="24"/>
      <c r="U4" s="7"/>
      <c r="V4" s="7"/>
      <c r="W4" s="7"/>
      <c r="X4" s="7"/>
      <c r="Y4" s="7"/>
      <c r="IL4" s="4"/>
      <c r="IM4" s="4"/>
      <c r="IN4" s="4"/>
      <c r="IO4" s="4"/>
      <c r="IP4" s="4"/>
      <c r="IQ4" s="4"/>
    </row>
    <row r="5" spans="1:256" s="6" customFormat="1" ht="18" customHeight="1" thickBot="1" x14ac:dyDescent="0.25">
      <c r="A5" s="23"/>
      <c r="B5" s="24"/>
      <c r="C5" s="505" t="s">
        <v>0</v>
      </c>
      <c r="D5" s="552"/>
      <c r="E5" s="122"/>
      <c r="F5" s="556" t="s">
        <v>127</v>
      </c>
      <c r="G5" s="557"/>
      <c r="R5" s="14"/>
      <c r="S5" s="23"/>
      <c r="T5" s="24"/>
      <c r="V5" s="3"/>
      <c r="W5" s="3"/>
      <c r="IL5" s="4"/>
      <c r="IM5" s="4"/>
      <c r="IN5" s="4"/>
      <c r="IO5" s="4"/>
      <c r="IP5" s="4"/>
      <c r="IQ5" s="4"/>
    </row>
    <row r="6" spans="1:256" s="6" customFormat="1" ht="18" customHeight="1" x14ac:dyDescent="0.2">
      <c r="A6" s="23"/>
      <c r="B6" s="24"/>
      <c r="C6" s="122"/>
      <c r="D6" s="122"/>
      <c r="E6" s="122"/>
      <c r="F6" s="125"/>
      <c r="G6" s="125"/>
      <c r="R6" s="14"/>
      <c r="S6" s="23"/>
      <c r="T6" s="24"/>
      <c r="V6" s="3"/>
      <c r="W6" s="3"/>
      <c r="IL6" s="4"/>
      <c r="IM6" s="4"/>
      <c r="IN6" s="4"/>
      <c r="IO6" s="4"/>
      <c r="IP6" s="4"/>
      <c r="IQ6" s="4"/>
    </row>
    <row r="7" spans="1:256" s="6" customFormat="1" ht="18" customHeight="1" x14ac:dyDescent="0.2">
      <c r="A7" s="23"/>
      <c r="B7" s="24"/>
      <c r="C7" s="122"/>
      <c r="D7" s="122"/>
      <c r="E7" s="122"/>
      <c r="F7" s="125"/>
      <c r="G7" s="125"/>
      <c r="R7" s="14"/>
      <c r="S7" s="23"/>
      <c r="T7" s="24"/>
      <c r="V7" s="62"/>
      <c r="W7" s="62"/>
      <c r="IL7" s="4"/>
      <c r="IM7" s="4"/>
      <c r="IN7" s="4"/>
      <c r="IO7" s="4"/>
      <c r="IP7" s="4"/>
      <c r="IQ7" s="4"/>
    </row>
    <row r="8" spans="1:256" s="14" customFormat="1" ht="15.75" x14ac:dyDescent="0.2">
      <c r="A8" s="545" t="s">
        <v>172</v>
      </c>
      <c r="B8" s="545"/>
      <c r="C8" s="545"/>
      <c r="D8" s="545"/>
      <c r="E8" s="123"/>
      <c r="F8" s="125"/>
      <c r="G8" s="125"/>
      <c r="IL8" s="10"/>
      <c r="IM8" s="10"/>
      <c r="IN8" s="10"/>
      <c r="IO8" s="10"/>
      <c r="IP8" s="10"/>
      <c r="IQ8" s="10"/>
    </row>
    <row r="9" spans="1:256" ht="13.5" customHeight="1" thickBot="1" x14ac:dyDescent="0.25"/>
    <row r="10" spans="1:256" ht="15.75" customHeight="1" x14ac:dyDescent="0.2">
      <c r="A10" s="566" t="s">
        <v>141</v>
      </c>
      <c r="B10" s="561" t="s">
        <v>5</v>
      </c>
      <c r="C10" s="563" t="s">
        <v>87</v>
      </c>
      <c r="D10" s="564"/>
      <c r="E10" s="564"/>
      <c r="F10" s="564"/>
      <c r="G10" s="565"/>
      <c r="H10" s="546" t="s">
        <v>110</v>
      </c>
      <c r="I10" s="547"/>
      <c r="J10" s="547"/>
      <c r="K10" s="547"/>
      <c r="L10" s="548"/>
      <c r="M10" s="542" t="s">
        <v>152</v>
      </c>
      <c r="N10" s="543"/>
      <c r="O10" s="543"/>
      <c r="P10" s="543"/>
      <c r="Q10" s="544"/>
      <c r="R10" s="17"/>
    </row>
    <row r="11" spans="1:256" ht="64.5" thickBot="1" x14ac:dyDescent="0.25">
      <c r="A11" s="567"/>
      <c r="B11" s="562"/>
      <c r="C11" s="102" t="s">
        <v>88</v>
      </c>
      <c r="D11" s="103" t="s">
        <v>150</v>
      </c>
      <c r="E11" s="103" t="s">
        <v>151</v>
      </c>
      <c r="F11" s="103" t="s">
        <v>89</v>
      </c>
      <c r="G11" s="109" t="s">
        <v>90</v>
      </c>
      <c r="H11" s="110" t="s">
        <v>88</v>
      </c>
      <c r="I11" s="111" t="s">
        <v>150</v>
      </c>
      <c r="J11" s="111" t="s">
        <v>151</v>
      </c>
      <c r="K11" s="112" t="s">
        <v>89</v>
      </c>
      <c r="L11" s="113" t="s">
        <v>90</v>
      </c>
      <c r="M11" s="105" t="s">
        <v>88</v>
      </c>
      <c r="N11" s="106" t="s">
        <v>150</v>
      </c>
      <c r="O11" s="106" t="s">
        <v>151</v>
      </c>
      <c r="P11" s="106" t="s">
        <v>89</v>
      </c>
      <c r="Q11" s="107" t="s">
        <v>90</v>
      </c>
      <c r="R11" s="17"/>
    </row>
    <row r="12" spans="1:256" ht="13.5" customHeight="1" x14ac:dyDescent="0.2">
      <c r="A12" s="549" t="s">
        <v>237</v>
      </c>
      <c r="B12" s="187" t="s">
        <v>131</v>
      </c>
      <c r="C12" s="188">
        <v>46100</v>
      </c>
      <c r="D12" s="188">
        <v>55400</v>
      </c>
      <c r="E12" s="188">
        <v>55400</v>
      </c>
      <c r="F12" s="188">
        <v>69900</v>
      </c>
      <c r="G12" s="189">
        <v>112200</v>
      </c>
      <c r="H12" s="114">
        <v>3.4000000000000002E-2</v>
      </c>
      <c r="I12" s="401">
        <f>+H12</f>
        <v>3.4000000000000002E-2</v>
      </c>
      <c r="J12" s="401">
        <f>+H12</f>
        <v>3.4000000000000002E-2</v>
      </c>
      <c r="K12" s="401">
        <f>+H12</f>
        <v>3.4000000000000002E-2</v>
      </c>
      <c r="L12" s="193">
        <f>+H12</f>
        <v>3.4000000000000002E-2</v>
      </c>
      <c r="M12" s="108">
        <f>CEILING(C12*(1+H12),100)</f>
        <v>47700</v>
      </c>
      <c r="N12" s="408">
        <f>+CEILING(C12*(1.14)*(1+I12),100)</f>
        <v>54400</v>
      </c>
      <c r="O12" s="408">
        <f>+CEILING(C12*(1.2)*(1+J12),100)</f>
        <v>57300</v>
      </c>
      <c r="P12" s="408">
        <f>+CEILING(F12*(1+K12),100)</f>
        <v>72300</v>
      </c>
      <c r="Q12" s="331">
        <f>+CEILING(G12*(1+L12),100)</f>
        <v>116100</v>
      </c>
      <c r="R12" s="85"/>
    </row>
    <row r="13" spans="1:256" ht="13.5" customHeight="1" x14ac:dyDescent="0.2">
      <c r="A13" s="550"/>
      <c r="B13" s="338" t="s">
        <v>234</v>
      </c>
      <c r="C13" s="339">
        <v>52700</v>
      </c>
      <c r="D13" s="339">
        <v>63300</v>
      </c>
      <c r="E13" s="339">
        <v>63300</v>
      </c>
      <c r="F13" s="339">
        <v>100000</v>
      </c>
      <c r="G13" s="340">
        <v>148900</v>
      </c>
      <c r="H13" s="402">
        <v>3.4000000000000002E-2</v>
      </c>
      <c r="I13" s="400">
        <f>+H13</f>
        <v>3.4000000000000002E-2</v>
      </c>
      <c r="J13" s="400">
        <f>+H13</f>
        <v>3.4000000000000002E-2</v>
      </c>
      <c r="K13" s="400">
        <f>+H13</f>
        <v>3.4000000000000002E-2</v>
      </c>
      <c r="L13" s="405">
        <f>+H13</f>
        <v>3.4000000000000002E-2</v>
      </c>
      <c r="M13" s="409">
        <f>CEILING(C13*(1+H13),100)</f>
        <v>54500</v>
      </c>
      <c r="N13" s="407">
        <f>+CEILING(C13*(1.14)*(1+I13),100)</f>
        <v>62200</v>
      </c>
      <c r="O13" s="407">
        <f>+CEILING(C13*(1.2)*(1+J13),100)</f>
        <v>65400</v>
      </c>
      <c r="P13" s="407">
        <f>+CEILING(F13*(1+K13),100)</f>
        <v>103400</v>
      </c>
      <c r="Q13" s="410">
        <f>+CEILING(G13*(1+L13),100)</f>
        <v>154000</v>
      </c>
      <c r="R13" s="85"/>
    </row>
    <row r="14" spans="1:256" ht="13.5" customHeight="1" thickBot="1" x14ac:dyDescent="0.25">
      <c r="A14" s="551"/>
      <c r="B14" s="190" t="s">
        <v>235</v>
      </c>
      <c r="C14" s="191">
        <v>82700</v>
      </c>
      <c r="D14" s="191">
        <v>99300</v>
      </c>
      <c r="E14" s="191">
        <v>99300</v>
      </c>
      <c r="F14" s="191">
        <v>128000</v>
      </c>
      <c r="G14" s="192">
        <v>205800</v>
      </c>
      <c r="H14" s="403">
        <v>3.4000000000000002E-2</v>
      </c>
      <c r="I14" s="404">
        <f t="shared" ref="I14" si="0">+H14</f>
        <v>3.4000000000000002E-2</v>
      </c>
      <c r="J14" s="404">
        <f t="shared" ref="J14" si="1">+H14</f>
        <v>3.4000000000000002E-2</v>
      </c>
      <c r="K14" s="404">
        <f t="shared" ref="K14" si="2">+H14</f>
        <v>3.4000000000000002E-2</v>
      </c>
      <c r="L14" s="406">
        <f t="shared" ref="L14" si="3">+H14</f>
        <v>3.4000000000000002E-2</v>
      </c>
      <c r="M14" s="332">
        <f t="shared" ref="M14" si="4">CEILING(C14*(1+H14),100)</f>
        <v>85600</v>
      </c>
      <c r="N14" s="333">
        <f t="shared" ref="N14" si="5">+CEILING(C14*(1.14)*(1+I14),100)</f>
        <v>97500</v>
      </c>
      <c r="O14" s="333">
        <f t="shared" ref="O14" si="6">+CEILING(C14*(1.2)*(1+J14),100)</f>
        <v>102700</v>
      </c>
      <c r="P14" s="333">
        <f t="shared" ref="P14" si="7">+CEILING(F14*(1+K14),100)</f>
        <v>132400</v>
      </c>
      <c r="Q14" s="334">
        <f t="shared" ref="Q14" si="8">+CEILING(G14*(1+L14),100)</f>
        <v>212800</v>
      </c>
    </row>
    <row r="15" spans="1:256" ht="12.75" customHeight="1" x14ac:dyDescent="0.2">
      <c r="B15" s="46"/>
      <c r="R15" s="46"/>
    </row>
    <row r="18" spans="1:8" x14ac:dyDescent="0.2">
      <c r="D18" s="194"/>
    </row>
    <row r="19" spans="1:8" ht="15.75" x14ac:dyDescent="0.2">
      <c r="A19" s="545" t="s">
        <v>173</v>
      </c>
      <c r="B19" s="545"/>
      <c r="C19" s="545"/>
      <c r="D19" s="545"/>
      <c r="E19" s="545"/>
      <c r="F19" s="545"/>
      <c r="G19" s="14"/>
      <c r="H19" s="14"/>
    </row>
    <row r="20" spans="1:8" ht="13.5" thickBot="1" x14ac:dyDescent="0.25"/>
    <row r="21" spans="1:8" ht="16.5" thickBot="1" x14ac:dyDescent="0.25">
      <c r="A21" s="570" t="s">
        <v>141</v>
      </c>
      <c r="B21" s="568" t="s">
        <v>5</v>
      </c>
      <c r="C21" s="558" t="s">
        <v>153</v>
      </c>
      <c r="D21" s="559"/>
      <c r="E21" s="559"/>
      <c r="F21" s="559"/>
      <c r="G21" s="559"/>
      <c r="H21" s="560"/>
    </row>
    <row r="22" spans="1:8" ht="64.5" thickBot="1" x14ac:dyDescent="0.25">
      <c r="A22" s="571"/>
      <c r="B22" s="569"/>
      <c r="C22" s="115" t="s">
        <v>88</v>
      </c>
      <c r="D22" s="116" t="s">
        <v>150</v>
      </c>
      <c r="E22" s="116" t="s">
        <v>151</v>
      </c>
      <c r="F22" s="116" t="s">
        <v>89</v>
      </c>
      <c r="G22" s="117" t="s">
        <v>90</v>
      </c>
      <c r="H22" s="118" t="s">
        <v>140</v>
      </c>
    </row>
    <row r="23" spans="1:8" ht="20.100000000000001" customHeight="1" x14ac:dyDescent="0.2">
      <c r="A23" s="553" t="str">
        <f>+A12</f>
        <v>Jardín Infantil Olitas de Mar</v>
      </c>
      <c r="B23" s="397" t="str">
        <f>+B12</f>
        <v>Media jornada</v>
      </c>
      <c r="C23" s="394"/>
      <c r="D23" s="183"/>
      <c r="E23" s="183"/>
      <c r="F23" s="183"/>
      <c r="G23" s="183"/>
      <c r="H23" s="185">
        <f>SUM(C23:G23)</f>
        <v>0</v>
      </c>
    </row>
    <row r="24" spans="1:8" ht="20.100000000000001" customHeight="1" x14ac:dyDescent="0.2">
      <c r="A24" s="554"/>
      <c r="B24" s="398" t="str">
        <f t="shared" ref="B24:B25" si="9">+B13</f>
        <v>Media jornada Extendida</v>
      </c>
      <c r="C24" s="395"/>
      <c r="D24" s="341"/>
      <c r="E24" s="341"/>
      <c r="F24" s="341"/>
      <c r="G24" s="341"/>
      <c r="H24" s="342">
        <f>SUM(C24:G24)</f>
        <v>0</v>
      </c>
    </row>
    <row r="25" spans="1:8" ht="20.100000000000001" customHeight="1" thickBot="1" x14ac:dyDescent="0.25">
      <c r="A25" s="555"/>
      <c r="B25" s="399" t="str">
        <f t="shared" si="9"/>
        <v>Jornada Completa</v>
      </c>
      <c r="C25" s="396"/>
      <c r="D25" s="184"/>
      <c r="E25" s="184"/>
      <c r="F25" s="184"/>
      <c r="G25" s="184"/>
      <c r="H25" s="186">
        <f t="shared" ref="H25" si="10">SUM(C25:G25)</f>
        <v>0</v>
      </c>
    </row>
  </sheetData>
  <sheetProtection password="9C6E" sheet="1" objects="1" scenarios="1"/>
  <mergeCells count="14">
    <mergeCell ref="A23:A25"/>
    <mergeCell ref="F5:G5"/>
    <mergeCell ref="C21:H21"/>
    <mergeCell ref="B10:B11"/>
    <mergeCell ref="C10:G10"/>
    <mergeCell ref="A8:D8"/>
    <mergeCell ref="A10:A11"/>
    <mergeCell ref="B21:B22"/>
    <mergeCell ref="A21:A22"/>
    <mergeCell ref="M10:Q10"/>
    <mergeCell ref="A19:F19"/>
    <mergeCell ref="H10:L10"/>
    <mergeCell ref="A12:A14"/>
    <mergeCell ref="C5:D5"/>
  </mergeCells>
  <pageMargins left="0.7" right="0.7" top="0.75" bottom="0.75" header="0.3" footer="0.3"/>
  <pageSetup paperSize="9" orientation="portrait" r:id="rId1"/>
  <ignoredErrors>
    <ignoredError sqref="K14:L14 K12:L12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L93"/>
  <sheetViews>
    <sheetView showGridLines="0" zoomScale="90" zoomScaleNormal="90" workbookViewId="0">
      <selection activeCell="N24" sqref="N24"/>
    </sheetView>
  </sheetViews>
  <sheetFormatPr baseColWidth="10" defaultColWidth="11.42578125" defaultRowHeight="12.75" x14ac:dyDescent="0.2"/>
  <cols>
    <col min="1" max="1" width="30.28515625" style="10" customWidth="1"/>
    <col min="2" max="2" width="21.140625" style="4" customWidth="1"/>
    <col min="3" max="3" width="57.42578125" style="4" bestFit="1" customWidth="1"/>
    <col min="4" max="4" width="17" style="4" customWidth="1"/>
    <col min="5" max="5" width="14.28515625" style="4" customWidth="1"/>
    <col min="6" max="6" width="14.42578125" style="25" customWidth="1"/>
    <col min="7" max="7" width="14.28515625" style="6" customWidth="1"/>
    <col min="8" max="8" width="23" style="6" customWidth="1"/>
    <col min="9" max="9" width="0" style="4" hidden="1" customWidth="1"/>
    <col min="10" max="10" width="31.5703125" style="4" hidden="1" customWidth="1"/>
    <col min="11" max="11" width="59.42578125" style="4" hidden="1" customWidth="1"/>
    <col min="12" max="12" width="14.42578125" style="4" hidden="1" customWidth="1"/>
    <col min="13" max="13" width="11.42578125" style="4"/>
    <col min="14" max="14" width="95.85546875" style="4" bestFit="1" customWidth="1"/>
    <col min="15" max="15" width="14.42578125" style="4" customWidth="1"/>
    <col min="16" max="16" width="13.5703125" style="4" customWidth="1"/>
    <col min="17" max="17" width="13.7109375" style="4" customWidth="1"/>
    <col min="18" max="18" width="12.85546875" style="4" bestFit="1" customWidth="1"/>
    <col min="19" max="16384" width="11.42578125" style="4"/>
  </cols>
  <sheetData>
    <row r="1" spans="1:12" x14ac:dyDescent="0.2">
      <c r="C1" s="45"/>
      <c r="D1" s="45" t="s">
        <v>229</v>
      </c>
      <c r="E1" s="45"/>
      <c r="F1" s="45"/>
      <c r="G1" s="45"/>
      <c r="H1" s="45"/>
    </row>
    <row r="2" spans="1:12" x14ac:dyDescent="0.2">
      <c r="C2" s="45"/>
      <c r="D2" s="45" t="s">
        <v>238</v>
      </c>
      <c r="E2" s="45"/>
      <c r="F2" s="45"/>
      <c r="G2" s="45"/>
      <c r="H2" s="45"/>
      <c r="K2" s="45"/>
    </row>
    <row r="3" spans="1:12" x14ac:dyDescent="0.2">
      <c r="C3" s="45"/>
      <c r="E3" s="45"/>
      <c r="F3" s="45"/>
      <c r="G3" s="45"/>
      <c r="H3" s="45"/>
      <c r="K3" s="45"/>
    </row>
    <row r="4" spans="1:12" ht="19.5" customHeight="1" x14ac:dyDescent="0.2">
      <c r="C4" s="284" t="s">
        <v>0</v>
      </c>
      <c r="D4" s="572" t="s">
        <v>174</v>
      </c>
      <c r="E4" s="573"/>
      <c r="F4" s="45"/>
      <c r="G4" s="45"/>
      <c r="H4" s="45"/>
      <c r="K4" s="45"/>
    </row>
    <row r="5" spans="1:12" x14ac:dyDescent="0.2">
      <c r="B5" s="45"/>
      <c r="C5" s="285"/>
      <c r="D5" s="45"/>
      <c r="E5" s="45"/>
      <c r="F5" s="45"/>
      <c r="G5" s="45"/>
      <c r="H5" s="45"/>
      <c r="K5" s="45"/>
    </row>
    <row r="6" spans="1:12" x14ac:dyDescent="0.2">
      <c r="B6" s="45"/>
      <c r="C6" s="285"/>
      <c r="D6" s="45"/>
      <c r="E6" s="45"/>
      <c r="F6" s="45"/>
      <c r="G6" s="45"/>
      <c r="H6" s="45"/>
      <c r="K6" s="45"/>
    </row>
    <row r="7" spans="1:12" x14ac:dyDescent="0.2">
      <c r="C7" s="6"/>
      <c r="K7" s="45"/>
    </row>
    <row r="8" spans="1:12" ht="15.75" x14ac:dyDescent="0.2">
      <c r="A8" s="545" t="s">
        <v>175</v>
      </c>
      <c r="B8" s="545"/>
      <c r="C8" s="545"/>
      <c r="D8" s="285"/>
      <c r="G8" s="4"/>
      <c r="K8" s="1"/>
    </row>
    <row r="9" spans="1:12" x14ac:dyDescent="0.2">
      <c r="K9" s="45"/>
    </row>
    <row r="10" spans="1:12" ht="12.75" customHeight="1" x14ac:dyDescent="0.2">
      <c r="A10" s="583" t="s">
        <v>116</v>
      </c>
      <c r="B10" s="591" t="s">
        <v>76</v>
      </c>
      <c r="C10" s="589" t="s">
        <v>77</v>
      </c>
      <c r="D10" s="586" t="s">
        <v>78</v>
      </c>
      <c r="E10" s="585" t="s">
        <v>79</v>
      </c>
      <c r="F10" s="585"/>
      <c r="G10" s="585"/>
      <c r="H10" s="587" t="s">
        <v>156</v>
      </c>
      <c r="I10" s="598" t="s">
        <v>75</v>
      </c>
      <c r="J10" s="599"/>
      <c r="K10" s="599"/>
      <c r="L10" s="600"/>
    </row>
    <row r="11" spans="1:12" ht="25.5" x14ac:dyDescent="0.2">
      <c r="A11" s="584"/>
      <c r="B11" s="592"/>
      <c r="C11" s="590"/>
      <c r="D11" s="586"/>
      <c r="E11" s="316" t="s">
        <v>67</v>
      </c>
      <c r="F11" s="317" t="s">
        <v>68</v>
      </c>
      <c r="G11" s="318" t="s">
        <v>6</v>
      </c>
      <c r="H11" s="588"/>
      <c r="I11" s="601"/>
      <c r="J11" s="602"/>
      <c r="K11" s="602"/>
      <c r="L11" s="603"/>
    </row>
    <row r="12" spans="1:12" ht="15.75" customHeight="1" x14ac:dyDescent="0.2">
      <c r="A12" s="595" t="str">
        <f>+'B) Reajuste Tarifas y Ocupación'!A12</f>
        <v>Jardín Infantil Olitas de Mar</v>
      </c>
      <c r="B12" s="57"/>
      <c r="C12" s="302" t="s">
        <v>11</v>
      </c>
      <c r="D12" s="311">
        <f>SUM(D13,D18)</f>
        <v>1276542.2779999999</v>
      </c>
      <c r="E12" s="312"/>
      <c r="F12" s="312"/>
      <c r="G12" s="319">
        <f>SUM(G13,G18)</f>
        <v>0</v>
      </c>
      <c r="H12" s="309">
        <f>SUM(H13,H18)</f>
        <v>1276542.2779999999</v>
      </c>
      <c r="I12" s="574"/>
      <c r="J12" s="575"/>
      <c r="K12" s="575"/>
      <c r="L12" s="576"/>
    </row>
    <row r="13" spans="1:12" x14ac:dyDescent="0.2">
      <c r="A13" s="596"/>
      <c r="B13" s="58"/>
      <c r="C13" s="298" t="s">
        <v>12</v>
      </c>
      <c r="D13" s="300">
        <f>SUM(D14:D17)</f>
        <v>1276542.2779999999</v>
      </c>
      <c r="E13" s="301"/>
      <c r="F13" s="301"/>
      <c r="G13" s="320">
        <f>SUM(G14:G17)</f>
        <v>0</v>
      </c>
      <c r="H13" s="305">
        <f>SUM(H14:H17)</f>
        <v>1276542.2779999999</v>
      </c>
      <c r="I13" s="574"/>
      <c r="J13" s="575"/>
      <c r="K13" s="575"/>
      <c r="L13" s="576"/>
    </row>
    <row r="14" spans="1:12" x14ac:dyDescent="0.2">
      <c r="A14" s="596"/>
      <c r="B14" s="59">
        <v>53103040100000</v>
      </c>
      <c r="C14" s="292" t="s">
        <v>97</v>
      </c>
      <c r="D14" s="328">
        <f>+'F) Remuneraciones'!L11</f>
        <v>1276542.2779999999</v>
      </c>
      <c r="E14" s="321">
        <v>0</v>
      </c>
      <c r="F14" s="322">
        <v>0</v>
      </c>
      <c r="G14" s="310">
        <f>E14*F14</f>
        <v>0</v>
      </c>
      <c r="H14" s="304">
        <f>D14+G14</f>
        <v>1276542.2779999999</v>
      </c>
      <c r="I14" s="574"/>
      <c r="J14" s="575"/>
      <c r="K14" s="575"/>
      <c r="L14" s="576"/>
    </row>
    <row r="15" spans="1:12" x14ac:dyDescent="0.2">
      <c r="A15" s="596"/>
      <c r="B15" s="59">
        <v>53103050000000</v>
      </c>
      <c r="C15" s="292" t="s">
        <v>194</v>
      </c>
      <c r="D15" s="295">
        <v>0</v>
      </c>
      <c r="E15" s="297">
        <v>0</v>
      </c>
      <c r="F15" s="296">
        <v>0</v>
      </c>
      <c r="G15" s="310">
        <f>E15*F15</f>
        <v>0</v>
      </c>
      <c r="H15" s="304">
        <f>D15+G15</f>
        <v>0</v>
      </c>
      <c r="I15" s="574"/>
      <c r="J15" s="575"/>
      <c r="K15" s="575"/>
      <c r="L15" s="576"/>
    </row>
    <row r="16" spans="1:12" x14ac:dyDescent="0.2">
      <c r="A16" s="596"/>
      <c r="B16" s="325">
        <v>53103040400000</v>
      </c>
      <c r="C16" s="326" t="s">
        <v>195</v>
      </c>
      <c r="D16" s="295">
        <v>0</v>
      </c>
      <c r="E16" s="297">
        <v>0</v>
      </c>
      <c r="F16" s="296">
        <v>0</v>
      </c>
      <c r="G16" s="310">
        <f>E16*F16</f>
        <v>0</v>
      </c>
      <c r="H16" s="304">
        <f>D16+G16</f>
        <v>0</v>
      </c>
      <c r="I16" s="574"/>
      <c r="J16" s="575"/>
      <c r="K16" s="575"/>
      <c r="L16" s="576"/>
    </row>
    <row r="17" spans="1:12" x14ac:dyDescent="0.2">
      <c r="A17" s="596"/>
      <c r="B17" s="59">
        <v>53103080010000</v>
      </c>
      <c r="C17" s="292" t="s">
        <v>196</v>
      </c>
      <c r="D17" s="295">
        <v>0</v>
      </c>
      <c r="E17" s="297">
        <v>0</v>
      </c>
      <c r="F17" s="296">
        <v>0</v>
      </c>
      <c r="G17" s="310">
        <f>E17*F17</f>
        <v>0</v>
      </c>
      <c r="H17" s="304">
        <f>D17+G17</f>
        <v>0</v>
      </c>
      <c r="I17" s="574"/>
      <c r="J17" s="575"/>
      <c r="K17" s="575"/>
      <c r="L17" s="576"/>
    </row>
    <row r="18" spans="1:12" x14ac:dyDescent="0.2">
      <c r="A18" s="596"/>
      <c r="B18" s="58"/>
      <c r="C18" s="298" t="s">
        <v>16</v>
      </c>
      <c r="D18" s="300">
        <f>SUM(D19:D38)</f>
        <v>0</v>
      </c>
      <c r="E18" s="301"/>
      <c r="F18" s="301"/>
      <c r="G18" s="300">
        <f>SUM(G19:G38)</f>
        <v>0</v>
      </c>
      <c r="H18" s="305">
        <f>SUM(H19:H38)</f>
        <v>0</v>
      </c>
      <c r="I18" s="574"/>
      <c r="J18" s="575"/>
      <c r="K18" s="575"/>
      <c r="L18" s="576"/>
    </row>
    <row r="19" spans="1:12" x14ac:dyDescent="0.2">
      <c r="A19" s="596"/>
      <c r="B19" s="59">
        <v>53201010100000</v>
      </c>
      <c r="C19" s="291" t="s">
        <v>197</v>
      </c>
      <c r="D19" s="295">
        <v>0</v>
      </c>
      <c r="E19" s="297">
        <v>0</v>
      </c>
      <c r="F19" s="296">
        <v>0</v>
      </c>
      <c r="G19" s="310">
        <f t="shared" ref="G19:G38" si="0">E19*F19</f>
        <v>0</v>
      </c>
      <c r="H19" s="304">
        <f t="shared" ref="H19:H38" si="1">D19+G19</f>
        <v>0</v>
      </c>
      <c r="I19" s="574"/>
      <c r="J19" s="575"/>
      <c r="K19" s="575"/>
      <c r="L19" s="576"/>
    </row>
    <row r="20" spans="1:12" x14ac:dyDescent="0.2">
      <c r="A20" s="596"/>
      <c r="B20" s="59">
        <v>53201010100000</v>
      </c>
      <c r="C20" s="291" t="s">
        <v>198</v>
      </c>
      <c r="D20" s="295">
        <v>0</v>
      </c>
      <c r="E20" s="297">
        <v>0</v>
      </c>
      <c r="F20" s="296">
        <v>0</v>
      </c>
      <c r="G20" s="310">
        <f t="shared" ref="G20:G21" si="2">E20*F20</f>
        <v>0</v>
      </c>
      <c r="H20" s="304">
        <f t="shared" ref="H20:H21" si="3">D20+G20</f>
        <v>0</v>
      </c>
      <c r="I20" s="287"/>
      <c r="J20" s="288"/>
      <c r="K20" s="288"/>
      <c r="L20" s="289"/>
    </row>
    <row r="21" spans="1:12" x14ac:dyDescent="0.2">
      <c r="A21" s="596"/>
      <c r="B21" s="59">
        <v>53201010100000</v>
      </c>
      <c r="C21" s="291" t="s">
        <v>199</v>
      </c>
      <c r="D21" s="295">
        <v>0</v>
      </c>
      <c r="E21" s="297">
        <v>0</v>
      </c>
      <c r="F21" s="296">
        <v>0</v>
      </c>
      <c r="G21" s="310">
        <f t="shared" si="2"/>
        <v>0</v>
      </c>
      <c r="H21" s="304">
        <f t="shared" si="3"/>
        <v>0</v>
      </c>
      <c r="I21" s="287"/>
      <c r="J21" s="288"/>
      <c r="K21" s="288"/>
      <c r="L21" s="289"/>
    </row>
    <row r="22" spans="1:12" x14ac:dyDescent="0.2">
      <c r="A22" s="596"/>
      <c r="B22" s="59">
        <v>53202010100000</v>
      </c>
      <c r="C22" s="291" t="s">
        <v>200</v>
      </c>
      <c r="D22" s="295">
        <v>0</v>
      </c>
      <c r="E22" s="297">
        <v>0</v>
      </c>
      <c r="F22" s="296">
        <v>0</v>
      </c>
      <c r="G22" s="310">
        <f t="shared" si="0"/>
        <v>0</v>
      </c>
      <c r="H22" s="304">
        <f t="shared" si="1"/>
        <v>0</v>
      </c>
      <c r="I22" s="574"/>
      <c r="J22" s="575"/>
      <c r="K22" s="575"/>
      <c r="L22" s="576"/>
    </row>
    <row r="23" spans="1:12" x14ac:dyDescent="0.2">
      <c r="A23" s="596"/>
      <c r="B23" s="59">
        <v>53203010100000</v>
      </c>
      <c r="C23" s="291" t="s">
        <v>19</v>
      </c>
      <c r="D23" s="295">
        <v>0</v>
      </c>
      <c r="E23" s="297">
        <v>0</v>
      </c>
      <c r="F23" s="296">
        <v>0</v>
      </c>
      <c r="G23" s="310">
        <f t="shared" si="0"/>
        <v>0</v>
      </c>
      <c r="H23" s="304">
        <f t="shared" si="1"/>
        <v>0</v>
      </c>
      <c r="I23" s="574"/>
      <c r="J23" s="575"/>
      <c r="K23" s="575"/>
      <c r="L23" s="576"/>
    </row>
    <row r="24" spans="1:12" x14ac:dyDescent="0.2">
      <c r="A24" s="596"/>
      <c r="B24" s="59">
        <v>53203030000000</v>
      </c>
      <c r="C24" s="291" t="s">
        <v>201</v>
      </c>
      <c r="D24" s="295">
        <v>0</v>
      </c>
      <c r="E24" s="297">
        <v>0</v>
      </c>
      <c r="F24" s="296">
        <v>0</v>
      </c>
      <c r="G24" s="310">
        <f t="shared" si="0"/>
        <v>0</v>
      </c>
      <c r="H24" s="304">
        <f t="shared" si="1"/>
        <v>0</v>
      </c>
      <c r="I24" s="574"/>
      <c r="J24" s="575"/>
      <c r="K24" s="575"/>
      <c r="L24" s="576"/>
    </row>
    <row r="25" spans="1:12" x14ac:dyDescent="0.2">
      <c r="A25" s="596"/>
      <c r="B25" s="59">
        <v>53204030000000</v>
      </c>
      <c r="C25" s="292" t="s">
        <v>202</v>
      </c>
      <c r="D25" s="295">
        <v>0</v>
      </c>
      <c r="E25" s="297">
        <v>0</v>
      </c>
      <c r="F25" s="296">
        <v>0</v>
      </c>
      <c r="G25" s="310">
        <f t="shared" si="0"/>
        <v>0</v>
      </c>
      <c r="H25" s="304">
        <f>D25+G25</f>
        <v>0</v>
      </c>
      <c r="I25" s="574"/>
      <c r="J25" s="575"/>
      <c r="K25" s="575"/>
      <c r="L25" s="576"/>
    </row>
    <row r="26" spans="1:12" x14ac:dyDescent="0.2">
      <c r="A26" s="596"/>
      <c r="B26" s="59">
        <v>53204100100001</v>
      </c>
      <c r="C26" s="292" t="s">
        <v>22</v>
      </c>
      <c r="D26" s="295">
        <v>0</v>
      </c>
      <c r="E26" s="297">
        <v>0</v>
      </c>
      <c r="F26" s="296">
        <v>0</v>
      </c>
      <c r="G26" s="310">
        <f t="shared" si="0"/>
        <v>0</v>
      </c>
      <c r="H26" s="304">
        <f t="shared" si="1"/>
        <v>0</v>
      </c>
      <c r="I26" s="574"/>
      <c r="J26" s="575"/>
      <c r="K26" s="575"/>
      <c r="L26" s="576"/>
    </row>
    <row r="27" spans="1:12" x14ac:dyDescent="0.2">
      <c r="A27" s="596"/>
      <c r="B27" s="59">
        <v>53204130100000</v>
      </c>
      <c r="C27" s="292" t="s">
        <v>204</v>
      </c>
      <c r="D27" s="295">
        <v>0</v>
      </c>
      <c r="E27" s="297">
        <v>0</v>
      </c>
      <c r="F27" s="296">
        <v>0</v>
      </c>
      <c r="G27" s="310">
        <f t="shared" si="0"/>
        <v>0</v>
      </c>
      <c r="H27" s="304">
        <f t="shared" si="1"/>
        <v>0</v>
      </c>
      <c r="I27" s="574"/>
      <c r="J27" s="575"/>
      <c r="K27" s="575"/>
      <c r="L27" s="576"/>
    </row>
    <row r="28" spans="1:12" x14ac:dyDescent="0.2">
      <c r="A28" s="596"/>
      <c r="B28" s="59">
        <v>53205010100000</v>
      </c>
      <c r="C28" s="292" t="s">
        <v>24</v>
      </c>
      <c r="D28" s="295">
        <v>0</v>
      </c>
      <c r="E28" s="297">
        <v>0</v>
      </c>
      <c r="F28" s="296">
        <v>0</v>
      </c>
      <c r="G28" s="310">
        <f t="shared" si="0"/>
        <v>0</v>
      </c>
      <c r="H28" s="304">
        <f t="shared" si="1"/>
        <v>0</v>
      </c>
      <c r="I28" s="574"/>
      <c r="J28" s="575"/>
      <c r="K28" s="575"/>
      <c r="L28" s="576"/>
    </row>
    <row r="29" spans="1:12" x14ac:dyDescent="0.2">
      <c r="A29" s="596"/>
      <c r="B29" s="59">
        <v>53205020100000</v>
      </c>
      <c r="C29" s="292" t="s">
        <v>25</v>
      </c>
      <c r="D29" s="295">
        <v>0</v>
      </c>
      <c r="E29" s="297">
        <v>0</v>
      </c>
      <c r="F29" s="296">
        <v>0</v>
      </c>
      <c r="G29" s="310">
        <f t="shared" si="0"/>
        <v>0</v>
      </c>
      <c r="H29" s="304">
        <f t="shared" si="1"/>
        <v>0</v>
      </c>
      <c r="I29" s="574"/>
      <c r="J29" s="575"/>
      <c r="K29" s="575"/>
      <c r="L29" s="576"/>
    </row>
    <row r="30" spans="1:12" x14ac:dyDescent="0.2">
      <c r="A30" s="596"/>
      <c r="B30" s="59">
        <v>53205030100000</v>
      </c>
      <c r="C30" s="292" t="s">
        <v>26</v>
      </c>
      <c r="D30" s="295">
        <v>0</v>
      </c>
      <c r="E30" s="297">
        <v>0</v>
      </c>
      <c r="F30" s="296">
        <v>0</v>
      </c>
      <c r="G30" s="310">
        <f t="shared" si="0"/>
        <v>0</v>
      </c>
      <c r="H30" s="304">
        <f t="shared" si="1"/>
        <v>0</v>
      </c>
      <c r="I30" s="574"/>
      <c r="J30" s="575"/>
      <c r="K30" s="575"/>
      <c r="L30" s="576"/>
    </row>
    <row r="31" spans="1:12" x14ac:dyDescent="0.2">
      <c r="A31" s="596"/>
      <c r="B31" s="59">
        <v>53205050100000</v>
      </c>
      <c r="C31" s="292" t="s">
        <v>27</v>
      </c>
      <c r="D31" s="295">
        <v>0</v>
      </c>
      <c r="E31" s="297">
        <v>0</v>
      </c>
      <c r="F31" s="296">
        <v>0</v>
      </c>
      <c r="G31" s="310">
        <f t="shared" si="0"/>
        <v>0</v>
      </c>
      <c r="H31" s="304">
        <f t="shared" si="1"/>
        <v>0</v>
      </c>
      <c r="I31" s="574"/>
      <c r="J31" s="575"/>
      <c r="K31" s="575"/>
      <c r="L31" s="576"/>
    </row>
    <row r="32" spans="1:12" x14ac:dyDescent="0.2">
      <c r="A32" s="596"/>
      <c r="B32" s="59">
        <v>53205070100000</v>
      </c>
      <c r="C32" s="292" t="s">
        <v>29</v>
      </c>
      <c r="D32" s="295">
        <v>0</v>
      </c>
      <c r="E32" s="297">
        <v>0</v>
      </c>
      <c r="F32" s="296">
        <v>0</v>
      </c>
      <c r="G32" s="310">
        <f t="shared" si="0"/>
        <v>0</v>
      </c>
      <c r="H32" s="304">
        <f t="shared" si="1"/>
        <v>0</v>
      </c>
      <c r="I32" s="574"/>
      <c r="J32" s="575"/>
      <c r="K32" s="575"/>
      <c r="L32" s="576"/>
    </row>
    <row r="33" spans="1:12" x14ac:dyDescent="0.2">
      <c r="A33" s="596"/>
      <c r="B33" s="59">
        <v>53208010100000</v>
      </c>
      <c r="C33" s="292" t="s">
        <v>30</v>
      </c>
      <c r="D33" s="295">
        <v>0</v>
      </c>
      <c r="E33" s="297">
        <v>0</v>
      </c>
      <c r="F33" s="296">
        <v>0</v>
      </c>
      <c r="G33" s="310">
        <f t="shared" si="0"/>
        <v>0</v>
      </c>
      <c r="H33" s="304">
        <f t="shared" si="1"/>
        <v>0</v>
      </c>
      <c r="I33" s="574"/>
      <c r="J33" s="575"/>
      <c r="K33" s="575"/>
      <c r="L33" s="576"/>
    </row>
    <row r="34" spans="1:12" x14ac:dyDescent="0.2">
      <c r="A34" s="596"/>
      <c r="B34" s="59">
        <v>53208070100001</v>
      </c>
      <c r="C34" s="292" t="s">
        <v>31</v>
      </c>
      <c r="D34" s="295">
        <v>0</v>
      </c>
      <c r="E34" s="297">
        <v>0</v>
      </c>
      <c r="F34" s="296">
        <v>0</v>
      </c>
      <c r="G34" s="310">
        <f t="shared" si="0"/>
        <v>0</v>
      </c>
      <c r="H34" s="304">
        <f t="shared" si="1"/>
        <v>0</v>
      </c>
      <c r="I34" s="574"/>
      <c r="J34" s="575"/>
      <c r="K34" s="575"/>
      <c r="L34" s="576"/>
    </row>
    <row r="35" spans="1:12" x14ac:dyDescent="0.2">
      <c r="A35" s="596"/>
      <c r="B35" s="59">
        <v>53208100100001</v>
      </c>
      <c r="C35" s="292" t="s">
        <v>205</v>
      </c>
      <c r="D35" s="295">
        <v>0</v>
      </c>
      <c r="E35" s="297">
        <v>0</v>
      </c>
      <c r="F35" s="296">
        <v>0</v>
      </c>
      <c r="G35" s="310">
        <f t="shared" si="0"/>
        <v>0</v>
      </c>
      <c r="H35" s="304">
        <f t="shared" si="1"/>
        <v>0</v>
      </c>
      <c r="I35" s="574"/>
      <c r="J35" s="575"/>
      <c r="K35" s="575"/>
      <c r="L35" s="576"/>
    </row>
    <row r="36" spans="1:12" x14ac:dyDescent="0.2">
      <c r="A36" s="596"/>
      <c r="B36" s="59">
        <v>53211030000000</v>
      </c>
      <c r="C36" s="292" t="s">
        <v>32</v>
      </c>
      <c r="D36" s="295">
        <v>0</v>
      </c>
      <c r="E36" s="297">
        <v>0</v>
      </c>
      <c r="F36" s="296">
        <v>0</v>
      </c>
      <c r="G36" s="310">
        <f t="shared" si="0"/>
        <v>0</v>
      </c>
      <c r="H36" s="304">
        <f t="shared" si="1"/>
        <v>0</v>
      </c>
      <c r="I36" s="574"/>
      <c r="J36" s="575"/>
      <c r="K36" s="575"/>
      <c r="L36" s="576"/>
    </row>
    <row r="37" spans="1:12" x14ac:dyDescent="0.2">
      <c r="A37" s="596"/>
      <c r="B37" s="59">
        <v>53212020100000</v>
      </c>
      <c r="C37" s="292" t="s">
        <v>206</v>
      </c>
      <c r="D37" s="295">
        <v>0</v>
      </c>
      <c r="E37" s="297">
        <v>0</v>
      </c>
      <c r="F37" s="296">
        <v>0</v>
      </c>
      <c r="G37" s="310">
        <f t="shared" si="0"/>
        <v>0</v>
      </c>
      <c r="H37" s="304">
        <f t="shared" si="1"/>
        <v>0</v>
      </c>
      <c r="I37" s="574"/>
      <c r="J37" s="575"/>
      <c r="K37" s="575"/>
      <c r="L37" s="576"/>
    </row>
    <row r="38" spans="1:12" x14ac:dyDescent="0.2">
      <c r="A38" s="596"/>
      <c r="B38" s="59">
        <v>53214020000000</v>
      </c>
      <c r="C38" s="292" t="s">
        <v>207</v>
      </c>
      <c r="D38" s="295">
        <v>0</v>
      </c>
      <c r="E38" s="297">
        <v>0</v>
      </c>
      <c r="F38" s="296">
        <v>0</v>
      </c>
      <c r="G38" s="310">
        <f t="shared" si="0"/>
        <v>0</v>
      </c>
      <c r="H38" s="304">
        <f t="shared" si="1"/>
        <v>0</v>
      </c>
      <c r="I38" s="574"/>
      <c r="J38" s="575"/>
      <c r="K38" s="575"/>
      <c r="L38" s="576"/>
    </row>
    <row r="39" spans="1:12" ht="15.75" customHeight="1" x14ac:dyDescent="0.2">
      <c r="A39" s="596"/>
      <c r="B39" s="57"/>
      <c r="C39" s="302" t="s">
        <v>34</v>
      </c>
      <c r="D39" s="311">
        <v>0</v>
      </c>
      <c r="E39" s="312"/>
      <c r="F39" s="312"/>
      <c r="G39" s="311">
        <f>SUM(G40,G45,G47,G56,G65,G73)</f>
        <v>0</v>
      </c>
      <c r="H39" s="306">
        <f>SUM(H40,H45,H47,H56,H65,H73)</f>
        <v>0</v>
      </c>
      <c r="I39" s="574"/>
      <c r="J39" s="575"/>
      <c r="K39" s="575"/>
      <c r="L39" s="576"/>
    </row>
    <row r="40" spans="1:12" x14ac:dyDescent="0.2">
      <c r="A40" s="596"/>
      <c r="B40" s="58"/>
      <c r="C40" s="298" t="s">
        <v>35</v>
      </c>
      <c r="D40" s="300">
        <f>SUM(D41:D44)</f>
        <v>0</v>
      </c>
      <c r="E40" s="301"/>
      <c r="F40" s="301"/>
      <c r="G40" s="313">
        <f>SUM(G41:G44)</f>
        <v>0</v>
      </c>
      <c r="H40" s="307">
        <f>SUM(H41:H44)</f>
        <v>0</v>
      </c>
      <c r="I40" s="574"/>
      <c r="J40" s="575"/>
      <c r="K40" s="575"/>
      <c r="L40" s="576"/>
    </row>
    <row r="41" spans="1:12" x14ac:dyDescent="0.2">
      <c r="A41" s="596"/>
      <c r="B41" s="59">
        <v>53202020100000</v>
      </c>
      <c r="C41" s="292" t="s">
        <v>208</v>
      </c>
      <c r="D41" s="295">
        <v>0</v>
      </c>
      <c r="E41" s="297">
        <v>0</v>
      </c>
      <c r="F41" s="296">
        <v>0</v>
      </c>
      <c r="G41" s="310">
        <f>E41*F41</f>
        <v>0</v>
      </c>
      <c r="H41" s="304">
        <f t="shared" ref="H41:H74" si="4">D41+G41</f>
        <v>0</v>
      </c>
      <c r="I41" s="574"/>
      <c r="J41" s="575"/>
      <c r="K41" s="575"/>
      <c r="L41" s="576"/>
    </row>
    <row r="42" spans="1:12" x14ac:dyDescent="0.2">
      <c r="A42" s="596"/>
      <c r="B42" s="59">
        <v>53202030000000</v>
      </c>
      <c r="C42" s="292" t="s">
        <v>209</v>
      </c>
      <c r="D42" s="295">
        <v>0</v>
      </c>
      <c r="E42" s="297">
        <v>0</v>
      </c>
      <c r="F42" s="296">
        <v>0</v>
      </c>
      <c r="G42" s="310">
        <f t="shared" ref="G42:G74" si="5">E42*F42</f>
        <v>0</v>
      </c>
      <c r="H42" s="304">
        <f t="shared" si="4"/>
        <v>0</v>
      </c>
      <c r="I42" s="574"/>
      <c r="J42" s="575"/>
      <c r="K42" s="575"/>
      <c r="L42" s="576"/>
    </row>
    <row r="43" spans="1:12" x14ac:dyDescent="0.2">
      <c r="A43" s="596"/>
      <c r="B43" s="59">
        <v>53211020000000</v>
      </c>
      <c r="C43" s="292" t="s">
        <v>41</v>
      </c>
      <c r="D43" s="295">
        <v>0</v>
      </c>
      <c r="E43" s="297">
        <v>0</v>
      </c>
      <c r="F43" s="296">
        <v>0</v>
      </c>
      <c r="G43" s="310">
        <f t="shared" si="5"/>
        <v>0</v>
      </c>
      <c r="H43" s="304">
        <f t="shared" si="4"/>
        <v>0</v>
      </c>
      <c r="I43" s="574"/>
      <c r="J43" s="575"/>
      <c r="K43" s="575"/>
      <c r="L43" s="576"/>
    </row>
    <row r="44" spans="1:12" x14ac:dyDescent="0.2">
      <c r="A44" s="596"/>
      <c r="B44" s="59">
        <v>53101040600000</v>
      </c>
      <c r="C44" s="293" t="s">
        <v>210</v>
      </c>
      <c r="D44" s="295">
        <v>0</v>
      </c>
      <c r="E44" s="297">
        <v>0</v>
      </c>
      <c r="F44" s="296">
        <v>0</v>
      </c>
      <c r="G44" s="310">
        <f t="shared" si="5"/>
        <v>0</v>
      </c>
      <c r="H44" s="304">
        <f t="shared" si="4"/>
        <v>0</v>
      </c>
      <c r="I44" s="574"/>
      <c r="J44" s="575"/>
      <c r="K44" s="575"/>
      <c r="L44" s="576"/>
    </row>
    <row r="45" spans="1:12" x14ac:dyDescent="0.2">
      <c r="A45" s="596"/>
      <c r="B45" s="58"/>
      <c r="C45" s="298" t="s">
        <v>42</v>
      </c>
      <c r="D45" s="300">
        <f>SUM(D46:D46)</f>
        <v>0</v>
      </c>
      <c r="E45" s="301"/>
      <c r="F45" s="301"/>
      <c r="G45" s="313">
        <f>SUM(G46:G46)</f>
        <v>0</v>
      </c>
      <c r="H45" s="307">
        <f>SUM(H46:H46)</f>
        <v>0</v>
      </c>
      <c r="I45" s="574"/>
      <c r="J45" s="575"/>
      <c r="K45" s="575"/>
      <c r="L45" s="576"/>
    </row>
    <row r="46" spans="1:12" x14ac:dyDescent="0.2">
      <c r="A46" s="596"/>
      <c r="B46" s="290">
        <v>53205990000000</v>
      </c>
      <c r="C46" s="294" t="s">
        <v>44</v>
      </c>
      <c r="D46" s="295">
        <v>0</v>
      </c>
      <c r="E46" s="297">
        <v>0</v>
      </c>
      <c r="F46" s="296">
        <v>0</v>
      </c>
      <c r="G46" s="310">
        <f t="shared" si="5"/>
        <v>0</v>
      </c>
      <c r="H46" s="304">
        <f t="shared" si="4"/>
        <v>0</v>
      </c>
      <c r="I46" s="574"/>
      <c r="J46" s="575"/>
      <c r="K46" s="575"/>
      <c r="L46" s="576"/>
    </row>
    <row r="47" spans="1:12" x14ac:dyDescent="0.2">
      <c r="A47" s="596"/>
      <c r="B47" s="58"/>
      <c r="C47" s="298" t="s">
        <v>45</v>
      </c>
      <c r="D47" s="300">
        <f>SUM(D48:D55)</f>
        <v>0</v>
      </c>
      <c r="E47" s="301"/>
      <c r="F47" s="301"/>
      <c r="G47" s="300">
        <f>SUM(G48:G55)</f>
        <v>0</v>
      </c>
      <c r="H47" s="305">
        <f>SUM(H48:H55)</f>
        <v>0</v>
      </c>
      <c r="I47" s="574"/>
      <c r="J47" s="575"/>
      <c r="K47" s="575"/>
      <c r="L47" s="576"/>
    </row>
    <row r="48" spans="1:12" x14ac:dyDescent="0.2">
      <c r="A48" s="596"/>
      <c r="B48" s="59">
        <v>53204010000000</v>
      </c>
      <c r="C48" s="292" t="s">
        <v>47</v>
      </c>
      <c r="D48" s="295">
        <v>0</v>
      </c>
      <c r="E48" s="295">
        <v>0</v>
      </c>
      <c r="F48" s="296">
        <v>0</v>
      </c>
      <c r="G48" s="310">
        <f t="shared" si="5"/>
        <v>0</v>
      </c>
      <c r="H48" s="304">
        <f t="shared" si="4"/>
        <v>0</v>
      </c>
      <c r="I48" s="574"/>
      <c r="J48" s="575"/>
      <c r="K48" s="575"/>
      <c r="L48" s="576"/>
    </row>
    <row r="49" spans="1:12" x14ac:dyDescent="0.2">
      <c r="A49" s="596"/>
      <c r="B49" s="290">
        <v>53204040200000</v>
      </c>
      <c r="C49" s="294" t="s">
        <v>219</v>
      </c>
      <c r="D49" s="295">
        <v>0</v>
      </c>
      <c r="E49" s="295">
        <v>0</v>
      </c>
      <c r="F49" s="296">
        <v>0</v>
      </c>
      <c r="G49" s="310">
        <f t="shared" si="5"/>
        <v>0</v>
      </c>
      <c r="H49" s="304">
        <f t="shared" si="4"/>
        <v>0</v>
      </c>
      <c r="I49" s="574"/>
      <c r="J49" s="575"/>
      <c r="K49" s="575"/>
      <c r="L49" s="576"/>
    </row>
    <row r="50" spans="1:12" x14ac:dyDescent="0.2">
      <c r="A50" s="596"/>
      <c r="B50" s="59">
        <v>53204060000000</v>
      </c>
      <c r="C50" s="292" t="s">
        <v>49</v>
      </c>
      <c r="D50" s="295">
        <v>0</v>
      </c>
      <c r="E50" s="295">
        <v>0</v>
      </c>
      <c r="F50" s="296">
        <v>0</v>
      </c>
      <c r="G50" s="310">
        <f t="shared" si="5"/>
        <v>0</v>
      </c>
      <c r="H50" s="304">
        <f t="shared" si="4"/>
        <v>0</v>
      </c>
      <c r="I50" s="574"/>
      <c r="J50" s="575"/>
      <c r="K50" s="575"/>
      <c r="L50" s="576"/>
    </row>
    <row r="51" spans="1:12" x14ac:dyDescent="0.2">
      <c r="A51" s="596"/>
      <c r="B51" s="59">
        <v>53204070000000</v>
      </c>
      <c r="C51" s="292" t="s">
        <v>50</v>
      </c>
      <c r="D51" s="295">
        <v>0</v>
      </c>
      <c r="E51" s="295">
        <v>0</v>
      </c>
      <c r="F51" s="296">
        <v>0</v>
      </c>
      <c r="G51" s="310">
        <f t="shared" si="5"/>
        <v>0</v>
      </c>
      <c r="H51" s="304">
        <f t="shared" si="4"/>
        <v>0</v>
      </c>
      <c r="I51" s="574"/>
      <c r="J51" s="575"/>
      <c r="K51" s="575"/>
      <c r="L51" s="576"/>
    </row>
    <row r="52" spans="1:12" x14ac:dyDescent="0.2">
      <c r="A52" s="596"/>
      <c r="B52" s="59">
        <v>53204080000000</v>
      </c>
      <c r="C52" s="291" t="s">
        <v>51</v>
      </c>
      <c r="D52" s="295">
        <v>0</v>
      </c>
      <c r="E52" s="295">
        <v>0</v>
      </c>
      <c r="F52" s="296">
        <v>0</v>
      </c>
      <c r="G52" s="310">
        <f t="shared" si="5"/>
        <v>0</v>
      </c>
      <c r="H52" s="304">
        <f t="shared" si="4"/>
        <v>0</v>
      </c>
      <c r="I52" s="574"/>
      <c r="J52" s="575"/>
      <c r="K52" s="575"/>
      <c r="L52" s="576"/>
    </row>
    <row r="53" spans="1:12" x14ac:dyDescent="0.2">
      <c r="A53" s="596"/>
      <c r="B53" s="59">
        <v>53214010000000</v>
      </c>
      <c r="C53" s="292" t="s">
        <v>52</v>
      </c>
      <c r="D53" s="295">
        <v>0</v>
      </c>
      <c r="E53" s="295">
        <v>0</v>
      </c>
      <c r="F53" s="296">
        <v>0</v>
      </c>
      <c r="G53" s="310">
        <f t="shared" si="5"/>
        <v>0</v>
      </c>
      <c r="H53" s="304">
        <f t="shared" si="4"/>
        <v>0</v>
      </c>
      <c r="I53" s="574"/>
      <c r="J53" s="575"/>
      <c r="K53" s="575"/>
      <c r="L53" s="576"/>
    </row>
    <row r="54" spans="1:12" x14ac:dyDescent="0.2">
      <c r="A54" s="596"/>
      <c r="B54" s="59">
        <v>53214040000000</v>
      </c>
      <c r="C54" s="292" t="s">
        <v>211</v>
      </c>
      <c r="D54" s="295">
        <v>0</v>
      </c>
      <c r="E54" s="295">
        <v>0</v>
      </c>
      <c r="F54" s="296">
        <v>0</v>
      </c>
      <c r="G54" s="310">
        <f t="shared" si="5"/>
        <v>0</v>
      </c>
      <c r="H54" s="304">
        <f t="shared" si="4"/>
        <v>0</v>
      </c>
      <c r="I54" s="574"/>
      <c r="J54" s="575"/>
      <c r="K54" s="575"/>
      <c r="L54" s="576"/>
    </row>
    <row r="55" spans="1:12" x14ac:dyDescent="0.2">
      <c r="A55" s="596"/>
      <c r="B55" s="325">
        <v>53204020100000</v>
      </c>
      <c r="C55" s="326" t="s">
        <v>203</v>
      </c>
      <c r="D55" s="295">
        <v>0</v>
      </c>
      <c r="E55" s="295">
        <v>0</v>
      </c>
      <c r="F55" s="296">
        <v>0</v>
      </c>
      <c r="G55" s="310">
        <f t="shared" si="5"/>
        <v>0</v>
      </c>
      <c r="H55" s="304">
        <f t="shared" si="4"/>
        <v>0</v>
      </c>
      <c r="I55" s="574"/>
      <c r="J55" s="575"/>
      <c r="K55" s="575"/>
      <c r="L55" s="576"/>
    </row>
    <row r="56" spans="1:12" x14ac:dyDescent="0.2">
      <c r="A56" s="596"/>
      <c r="B56" s="58"/>
      <c r="C56" s="298" t="s">
        <v>55</v>
      </c>
      <c r="D56" s="300">
        <f>SUM(D57:D64)</f>
        <v>0</v>
      </c>
      <c r="E56" s="301"/>
      <c r="F56" s="301"/>
      <c r="G56" s="300">
        <f>SUM(G57:G64)</f>
        <v>0</v>
      </c>
      <c r="H56" s="305">
        <f>SUM(H57:H64)</f>
        <v>0</v>
      </c>
      <c r="I56" s="574"/>
      <c r="J56" s="575"/>
      <c r="K56" s="575"/>
      <c r="L56" s="576"/>
    </row>
    <row r="57" spans="1:12" x14ac:dyDescent="0.2">
      <c r="A57" s="596"/>
      <c r="B57" s="59">
        <v>53207010000000</v>
      </c>
      <c r="C57" s="292" t="s">
        <v>56</v>
      </c>
      <c r="D57" s="295">
        <v>0</v>
      </c>
      <c r="E57" s="295">
        <v>0</v>
      </c>
      <c r="F57" s="296">
        <v>0</v>
      </c>
      <c r="G57" s="310">
        <f t="shared" si="5"/>
        <v>0</v>
      </c>
      <c r="H57" s="304">
        <f t="shared" si="4"/>
        <v>0</v>
      </c>
      <c r="I57" s="574"/>
      <c r="J57" s="575"/>
      <c r="K57" s="575"/>
      <c r="L57" s="576"/>
    </row>
    <row r="58" spans="1:12" x14ac:dyDescent="0.2">
      <c r="A58" s="596"/>
      <c r="B58" s="59">
        <v>53207020000000</v>
      </c>
      <c r="C58" s="292" t="s">
        <v>57</v>
      </c>
      <c r="D58" s="295">
        <v>0</v>
      </c>
      <c r="E58" s="295">
        <v>0</v>
      </c>
      <c r="F58" s="296">
        <v>0</v>
      </c>
      <c r="G58" s="310">
        <f t="shared" si="5"/>
        <v>0</v>
      </c>
      <c r="H58" s="304">
        <f t="shared" si="4"/>
        <v>0</v>
      </c>
      <c r="I58" s="574"/>
      <c r="J58" s="575"/>
      <c r="K58" s="575"/>
      <c r="L58" s="576"/>
    </row>
    <row r="59" spans="1:12" x14ac:dyDescent="0.2">
      <c r="A59" s="596"/>
      <c r="B59" s="59">
        <v>53208020000000</v>
      </c>
      <c r="C59" s="291" t="s">
        <v>193</v>
      </c>
      <c r="D59" s="295">
        <v>0</v>
      </c>
      <c r="E59" s="295">
        <v>0</v>
      </c>
      <c r="F59" s="296">
        <v>0</v>
      </c>
      <c r="G59" s="310">
        <f t="shared" si="5"/>
        <v>0</v>
      </c>
      <c r="H59" s="304">
        <f t="shared" si="4"/>
        <v>0</v>
      </c>
      <c r="I59" s="574"/>
      <c r="J59" s="575"/>
      <c r="K59" s="575"/>
      <c r="L59" s="576"/>
    </row>
    <row r="60" spans="1:12" x14ac:dyDescent="0.2">
      <c r="A60" s="596"/>
      <c r="B60" s="59">
        <v>53208990000000</v>
      </c>
      <c r="C60" s="291" t="s">
        <v>212</v>
      </c>
      <c r="D60" s="295">
        <v>0</v>
      </c>
      <c r="E60" s="295">
        <v>0</v>
      </c>
      <c r="F60" s="296">
        <v>0</v>
      </c>
      <c r="G60" s="310">
        <f t="shared" si="5"/>
        <v>0</v>
      </c>
      <c r="H60" s="304">
        <f t="shared" si="4"/>
        <v>0</v>
      </c>
      <c r="I60" s="574"/>
      <c r="J60" s="575"/>
      <c r="K60" s="575"/>
      <c r="L60" s="576"/>
    </row>
    <row r="61" spans="1:12" x14ac:dyDescent="0.2">
      <c r="A61" s="596"/>
      <c r="B61" s="325">
        <v>53210020300000</v>
      </c>
      <c r="C61" s="327" t="s">
        <v>215</v>
      </c>
      <c r="D61" s="295">
        <v>0</v>
      </c>
      <c r="E61" s="295">
        <v>0</v>
      </c>
      <c r="F61" s="296">
        <v>0</v>
      </c>
      <c r="G61" s="310">
        <f t="shared" si="5"/>
        <v>0</v>
      </c>
      <c r="H61" s="304">
        <f t="shared" si="4"/>
        <v>0</v>
      </c>
      <c r="I61" s="574"/>
      <c r="J61" s="575"/>
      <c r="K61" s="575"/>
      <c r="L61" s="576"/>
    </row>
    <row r="62" spans="1:12" x14ac:dyDescent="0.2">
      <c r="A62" s="596"/>
      <c r="B62" s="59">
        <v>53208990000000</v>
      </c>
      <c r="C62" s="291" t="s">
        <v>216</v>
      </c>
      <c r="D62" s="295">
        <v>0</v>
      </c>
      <c r="E62" s="295">
        <v>0</v>
      </c>
      <c r="F62" s="296">
        <v>0</v>
      </c>
      <c r="G62" s="310">
        <f t="shared" si="5"/>
        <v>0</v>
      </c>
      <c r="H62" s="304">
        <f t="shared" si="4"/>
        <v>0</v>
      </c>
      <c r="I62" s="574"/>
      <c r="J62" s="575"/>
      <c r="K62" s="575"/>
      <c r="L62" s="576"/>
    </row>
    <row r="63" spans="1:12" x14ac:dyDescent="0.2">
      <c r="A63" s="596"/>
      <c r="B63" s="59">
        <v>53209990000000</v>
      </c>
      <c r="C63" s="291" t="s">
        <v>214</v>
      </c>
      <c r="D63" s="295">
        <v>0</v>
      </c>
      <c r="E63" s="295">
        <v>0</v>
      </c>
      <c r="F63" s="296">
        <v>0</v>
      </c>
      <c r="G63" s="310">
        <f t="shared" si="5"/>
        <v>0</v>
      </c>
      <c r="H63" s="304">
        <f t="shared" si="4"/>
        <v>0</v>
      </c>
      <c r="I63" s="574"/>
      <c r="J63" s="575"/>
      <c r="K63" s="575"/>
      <c r="L63" s="576"/>
    </row>
    <row r="64" spans="1:12" x14ac:dyDescent="0.2">
      <c r="A64" s="596"/>
      <c r="B64" s="59">
        <v>53210020100000</v>
      </c>
      <c r="C64" s="292" t="s">
        <v>64</v>
      </c>
      <c r="D64" s="295">
        <v>0</v>
      </c>
      <c r="E64" s="295">
        <v>0</v>
      </c>
      <c r="F64" s="296">
        <v>0</v>
      </c>
      <c r="G64" s="310">
        <f t="shared" si="5"/>
        <v>0</v>
      </c>
      <c r="H64" s="304">
        <f t="shared" si="4"/>
        <v>0</v>
      </c>
      <c r="I64" s="574"/>
      <c r="J64" s="575"/>
      <c r="K64" s="575"/>
      <c r="L64" s="576"/>
    </row>
    <row r="65" spans="1:12" x14ac:dyDescent="0.2">
      <c r="A65" s="596"/>
      <c r="B65" s="58"/>
      <c r="C65" s="298" t="s">
        <v>65</v>
      </c>
      <c r="D65" s="300">
        <f>SUM(D66:D72)</f>
        <v>0</v>
      </c>
      <c r="E65" s="301"/>
      <c r="F65" s="301"/>
      <c r="G65" s="300">
        <f>SUM(G66:G72)</f>
        <v>0</v>
      </c>
      <c r="H65" s="305">
        <f>SUM(H66:H72)</f>
        <v>0</v>
      </c>
      <c r="I65" s="574"/>
      <c r="J65" s="575"/>
      <c r="K65" s="575"/>
      <c r="L65" s="576"/>
    </row>
    <row r="66" spans="1:12" x14ac:dyDescent="0.2">
      <c r="A66" s="596"/>
      <c r="B66" s="59">
        <v>53206030000000</v>
      </c>
      <c r="C66" s="292" t="s">
        <v>101</v>
      </c>
      <c r="D66" s="295">
        <v>0</v>
      </c>
      <c r="E66" s="295">
        <v>0</v>
      </c>
      <c r="F66" s="296">
        <v>0</v>
      </c>
      <c r="G66" s="310">
        <f t="shared" si="5"/>
        <v>0</v>
      </c>
      <c r="H66" s="304">
        <f t="shared" si="4"/>
        <v>0</v>
      </c>
      <c r="I66" s="574"/>
      <c r="J66" s="575"/>
      <c r="K66" s="575"/>
      <c r="L66" s="576"/>
    </row>
    <row r="67" spans="1:12" x14ac:dyDescent="0.2">
      <c r="A67" s="596"/>
      <c r="B67" s="59">
        <v>53206040000000</v>
      </c>
      <c r="C67" s="292" t="s">
        <v>102</v>
      </c>
      <c r="D67" s="295">
        <v>0</v>
      </c>
      <c r="E67" s="295">
        <v>0</v>
      </c>
      <c r="F67" s="296">
        <v>0</v>
      </c>
      <c r="G67" s="310">
        <f t="shared" si="5"/>
        <v>0</v>
      </c>
      <c r="H67" s="304">
        <f t="shared" si="4"/>
        <v>0</v>
      </c>
      <c r="I67" s="574"/>
      <c r="J67" s="575"/>
      <c r="K67" s="575"/>
      <c r="L67" s="576"/>
    </row>
    <row r="68" spans="1:12" x14ac:dyDescent="0.2">
      <c r="A68" s="596"/>
      <c r="B68" s="59">
        <v>53206060000000</v>
      </c>
      <c r="C68" s="292" t="s">
        <v>217</v>
      </c>
      <c r="D68" s="295">
        <v>0</v>
      </c>
      <c r="E68" s="295">
        <v>0</v>
      </c>
      <c r="F68" s="296">
        <v>0</v>
      </c>
      <c r="G68" s="310">
        <f t="shared" si="5"/>
        <v>0</v>
      </c>
      <c r="H68" s="304">
        <f t="shared" si="4"/>
        <v>0</v>
      </c>
      <c r="I68" s="574"/>
      <c r="J68" s="575"/>
      <c r="K68" s="575"/>
      <c r="L68" s="576"/>
    </row>
    <row r="69" spans="1:12" x14ac:dyDescent="0.2">
      <c r="A69" s="596"/>
      <c r="B69" s="59">
        <v>53206070000000</v>
      </c>
      <c r="C69" s="292" t="s">
        <v>104</v>
      </c>
      <c r="D69" s="295">
        <v>0</v>
      </c>
      <c r="E69" s="295">
        <v>0</v>
      </c>
      <c r="F69" s="296">
        <v>0</v>
      </c>
      <c r="G69" s="310">
        <f t="shared" si="5"/>
        <v>0</v>
      </c>
      <c r="H69" s="304">
        <f t="shared" si="4"/>
        <v>0</v>
      </c>
      <c r="I69" s="574"/>
      <c r="J69" s="575"/>
      <c r="K69" s="575"/>
      <c r="L69" s="576"/>
    </row>
    <row r="70" spans="1:12" x14ac:dyDescent="0.2">
      <c r="A70" s="596"/>
      <c r="B70" s="59">
        <v>53206990000000</v>
      </c>
      <c r="C70" s="292" t="s">
        <v>218</v>
      </c>
      <c r="D70" s="295">
        <v>0</v>
      </c>
      <c r="E70" s="295">
        <v>0</v>
      </c>
      <c r="F70" s="296">
        <v>0</v>
      </c>
      <c r="G70" s="310">
        <f t="shared" si="5"/>
        <v>0</v>
      </c>
      <c r="H70" s="304">
        <f t="shared" si="4"/>
        <v>0</v>
      </c>
      <c r="I70" s="574"/>
      <c r="J70" s="575"/>
      <c r="K70" s="575"/>
      <c r="L70" s="576"/>
    </row>
    <row r="71" spans="1:12" x14ac:dyDescent="0.2">
      <c r="A71" s="596"/>
      <c r="B71" s="59">
        <v>53208030000000</v>
      </c>
      <c r="C71" s="292" t="s">
        <v>106</v>
      </c>
      <c r="D71" s="295">
        <v>0</v>
      </c>
      <c r="E71" s="295">
        <v>0</v>
      </c>
      <c r="F71" s="296">
        <v>0</v>
      </c>
      <c r="G71" s="310">
        <f t="shared" si="5"/>
        <v>0</v>
      </c>
      <c r="H71" s="304">
        <f t="shared" si="4"/>
        <v>0</v>
      </c>
      <c r="I71" s="574"/>
      <c r="J71" s="575"/>
      <c r="K71" s="575"/>
      <c r="L71" s="576"/>
    </row>
    <row r="72" spans="1:12" x14ac:dyDescent="0.2">
      <c r="A72" s="596"/>
      <c r="B72" s="59">
        <v>53212060000000</v>
      </c>
      <c r="C72" s="292" t="s">
        <v>99</v>
      </c>
      <c r="D72" s="295">
        <v>0</v>
      </c>
      <c r="E72" s="295">
        <v>0</v>
      </c>
      <c r="F72" s="296">
        <v>0</v>
      </c>
      <c r="G72" s="310">
        <f t="shared" si="5"/>
        <v>0</v>
      </c>
      <c r="H72" s="304">
        <f t="shared" si="4"/>
        <v>0</v>
      </c>
      <c r="I72" s="574"/>
      <c r="J72" s="575"/>
      <c r="K72" s="575"/>
      <c r="L72" s="576"/>
    </row>
    <row r="73" spans="1:12" x14ac:dyDescent="0.2">
      <c r="A73" s="596"/>
      <c r="B73" s="58"/>
      <c r="C73" s="298" t="s">
        <v>66</v>
      </c>
      <c r="D73" s="300">
        <f>SUM(D74:D74)</f>
        <v>0</v>
      </c>
      <c r="E73" s="301"/>
      <c r="F73" s="301"/>
      <c r="G73" s="300">
        <f>SUM(G74:G74)</f>
        <v>0</v>
      </c>
      <c r="H73" s="305">
        <f>SUM(H74:H74)</f>
        <v>0</v>
      </c>
      <c r="I73" s="574"/>
      <c r="J73" s="575"/>
      <c r="K73" s="575"/>
      <c r="L73" s="576"/>
    </row>
    <row r="74" spans="1:12" x14ac:dyDescent="0.2">
      <c r="A74" s="596"/>
      <c r="B74" s="65">
        <v>53204999000000</v>
      </c>
      <c r="C74" s="299" t="s">
        <v>213</v>
      </c>
      <c r="D74" s="295">
        <v>0</v>
      </c>
      <c r="E74" s="295">
        <v>0</v>
      </c>
      <c r="F74" s="296">
        <v>0</v>
      </c>
      <c r="G74" s="310">
        <f t="shared" si="5"/>
        <v>0</v>
      </c>
      <c r="H74" s="308">
        <f t="shared" si="4"/>
        <v>0</v>
      </c>
      <c r="I74" s="577"/>
      <c r="J74" s="578"/>
      <c r="K74" s="578"/>
      <c r="L74" s="579"/>
    </row>
    <row r="75" spans="1:12" collapsed="1" x14ac:dyDescent="0.2">
      <c r="A75" s="597"/>
      <c r="B75" s="67"/>
      <c r="C75" s="303" t="s">
        <v>107</v>
      </c>
      <c r="D75" s="314">
        <f>SUM(D12,D39)</f>
        <v>1276542.2779999999</v>
      </c>
      <c r="E75" s="315"/>
      <c r="F75" s="315"/>
      <c r="G75" s="314">
        <f>SUM(G12,G39)</f>
        <v>0</v>
      </c>
      <c r="H75" s="68">
        <f>SUM(H12,H39)</f>
        <v>1276542.2779999999</v>
      </c>
      <c r="I75" s="580"/>
      <c r="J75" s="581"/>
      <c r="K75" s="581"/>
      <c r="L75" s="582"/>
    </row>
    <row r="76" spans="1:12" ht="15.75" customHeight="1" x14ac:dyDescent="0.2">
      <c r="A76" s="593" t="s">
        <v>111</v>
      </c>
      <c r="B76" s="593"/>
      <c r="C76" s="593"/>
      <c r="D76" s="593"/>
      <c r="E76" s="593"/>
      <c r="F76" s="593"/>
      <c r="G76" s="594"/>
      <c r="H76" s="66">
        <f>+H75</f>
        <v>1276542.2779999999</v>
      </c>
    </row>
    <row r="83" spans="2:8" x14ac:dyDescent="0.2">
      <c r="D83" s="45"/>
    </row>
    <row r="85" spans="2:8" x14ac:dyDescent="0.2">
      <c r="B85" s="23"/>
      <c r="C85" s="49"/>
      <c r="D85" s="18"/>
      <c r="E85" s="50"/>
      <c r="F85" s="51"/>
      <c r="G85" s="50"/>
      <c r="H85" s="54"/>
    </row>
    <row r="86" spans="2:8" x14ac:dyDescent="0.2">
      <c r="B86" s="23"/>
      <c r="C86" s="49"/>
      <c r="D86" s="18"/>
      <c r="E86" s="50"/>
      <c r="F86" s="51"/>
      <c r="G86" s="50"/>
      <c r="H86" s="54"/>
    </row>
    <row r="87" spans="2:8" x14ac:dyDescent="0.2">
      <c r="B87" s="23"/>
      <c r="C87" s="49"/>
      <c r="E87" s="50"/>
      <c r="F87" s="51"/>
      <c r="G87" s="50"/>
      <c r="H87" s="54"/>
    </row>
    <row r="88" spans="2:8" x14ac:dyDescent="0.2">
      <c r="B88" s="23"/>
      <c r="C88" s="49"/>
      <c r="D88" s="18"/>
      <c r="E88" s="50"/>
      <c r="F88" s="51"/>
      <c r="G88" s="50"/>
      <c r="H88" s="54"/>
    </row>
    <row r="89" spans="2:8" x14ac:dyDescent="0.2">
      <c r="B89" s="23"/>
      <c r="C89" s="49"/>
      <c r="E89" s="50"/>
      <c r="F89" s="51"/>
      <c r="G89" s="50"/>
      <c r="H89" s="54"/>
    </row>
    <row r="90" spans="2:8" x14ac:dyDescent="0.2">
      <c r="B90" s="23"/>
      <c r="C90" s="49"/>
      <c r="D90" s="18"/>
      <c r="E90" s="50"/>
      <c r="F90" s="51"/>
      <c r="G90" s="50"/>
      <c r="H90" s="54"/>
    </row>
    <row r="91" spans="2:8" x14ac:dyDescent="0.2">
      <c r="B91" s="23"/>
      <c r="E91" s="50"/>
      <c r="F91" s="51"/>
      <c r="G91" s="50"/>
      <c r="H91" s="54"/>
    </row>
    <row r="92" spans="2:8" x14ac:dyDescent="0.2">
      <c r="B92" s="23"/>
      <c r="E92" s="50"/>
      <c r="F92" s="51"/>
      <c r="G92" s="50"/>
      <c r="H92" s="54"/>
    </row>
    <row r="93" spans="2:8" x14ac:dyDescent="0.2">
      <c r="B93" s="23"/>
      <c r="E93" s="53"/>
      <c r="F93" s="53"/>
      <c r="G93" s="52"/>
      <c r="H93" s="55"/>
    </row>
  </sheetData>
  <sheetProtection password="9C6E" sheet="1" objects="1" scenarios="1"/>
  <mergeCells count="73">
    <mergeCell ref="A76:G76"/>
    <mergeCell ref="A8:C8"/>
    <mergeCell ref="A12:A75"/>
    <mergeCell ref="I44:L44"/>
    <mergeCell ref="I10:L11"/>
    <mergeCell ref="I12:L12"/>
    <mergeCell ref="I13:L13"/>
    <mergeCell ref="I14:L14"/>
    <mergeCell ref="I15:L15"/>
    <mergeCell ref="I16:L16"/>
    <mergeCell ref="I17:L17"/>
    <mergeCell ref="I18:L18"/>
    <mergeCell ref="I19:L19"/>
    <mergeCell ref="I31:L31"/>
    <mergeCell ref="I40:L40"/>
    <mergeCell ref="I41:L41"/>
    <mergeCell ref="I42:L42"/>
    <mergeCell ref="I43:L43"/>
    <mergeCell ref="I46:L46"/>
    <mergeCell ref="I22:L22"/>
    <mergeCell ref="B10:B11"/>
    <mergeCell ref="I23:L23"/>
    <mergeCell ref="I24:L24"/>
    <mergeCell ref="I25:L25"/>
    <mergeCell ref="I26:L26"/>
    <mergeCell ref="I27:L27"/>
    <mergeCell ref="I28:L28"/>
    <mergeCell ref="I29:L29"/>
    <mergeCell ref="I30:L30"/>
    <mergeCell ref="A10:A11"/>
    <mergeCell ref="E10:G10"/>
    <mergeCell ref="D10:D11"/>
    <mergeCell ref="H10:H11"/>
    <mergeCell ref="C10:C11"/>
    <mergeCell ref="I70:L70"/>
    <mergeCell ref="I71:L71"/>
    <mergeCell ref="I45:L45"/>
    <mergeCell ref="I32:L32"/>
    <mergeCell ref="I33:L33"/>
    <mergeCell ref="I34:L34"/>
    <mergeCell ref="I35:L35"/>
    <mergeCell ref="I36:L36"/>
    <mergeCell ref="I37:L37"/>
    <mergeCell ref="I38:L38"/>
    <mergeCell ref="I39:L39"/>
    <mergeCell ref="I54:L54"/>
    <mergeCell ref="I55:L55"/>
    <mergeCell ref="I56:L56"/>
    <mergeCell ref="I57:L57"/>
    <mergeCell ref="I58:L58"/>
    <mergeCell ref="I50:L50"/>
    <mergeCell ref="I51:L51"/>
    <mergeCell ref="I52:L52"/>
    <mergeCell ref="I53:L53"/>
    <mergeCell ref="I61:L61"/>
    <mergeCell ref="I59:L59"/>
    <mergeCell ref="I60:L60"/>
    <mergeCell ref="D4:E4"/>
    <mergeCell ref="I72:L72"/>
    <mergeCell ref="I73:L73"/>
    <mergeCell ref="I74:L74"/>
    <mergeCell ref="I75:L75"/>
    <mergeCell ref="I62:L62"/>
    <mergeCell ref="I63:L63"/>
    <mergeCell ref="I64:L64"/>
    <mergeCell ref="I65:L65"/>
    <mergeCell ref="I66:L66"/>
    <mergeCell ref="I67:L67"/>
    <mergeCell ref="I68:L68"/>
    <mergeCell ref="I69:L69"/>
    <mergeCell ref="I47:L47"/>
    <mergeCell ref="I48:L48"/>
    <mergeCell ref="I49:L49"/>
  </mergeCells>
  <pageMargins left="0.85" right="0.75" top="0.57013888888888886" bottom="0.90972222222222221" header="0" footer="0.51180555555555551"/>
  <pageSetup firstPageNumber="0" fitToHeight="12" orientation="landscape" horizontalDpi="300" verticalDpi="300" r:id="rId1"/>
  <headerFooter alignWithMargins="0">
    <oddHeader>&amp;LSEPT - 2004&amp;CDIRECTIVA D.B.S.A.
ORDINARIO&amp;R02-BS/0307/02
pag &amp;P de &amp;N</oddHeader>
  </headerFooter>
  <ignoredErrors>
    <ignoredError sqref="G19:H19 G45:H45 G47:H47 G65:H65 G73:H73 G56:H56 H18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H101"/>
  <sheetViews>
    <sheetView showGridLines="0" topLeftCell="Y1" zoomScale="90" zoomScaleNormal="90" workbookViewId="0">
      <selection activeCell="AN31" sqref="AN31"/>
    </sheetView>
  </sheetViews>
  <sheetFormatPr baseColWidth="10" defaultColWidth="11.42578125" defaultRowHeight="12.75" x14ac:dyDescent="0.2"/>
  <cols>
    <col min="1" max="1" width="11.5703125" style="29" customWidth="1"/>
    <col min="2" max="2" width="28" style="29" customWidth="1"/>
    <col min="3" max="3" width="28.7109375" style="29" customWidth="1"/>
    <col min="4" max="4" width="24.140625" style="29" customWidth="1"/>
    <col min="5" max="5" width="25.140625" style="29" customWidth="1"/>
    <col min="6" max="6" width="22.140625" style="29" customWidth="1"/>
    <col min="7" max="7" width="14.85546875" style="29" customWidth="1"/>
    <col min="8" max="8" width="15" style="29" customWidth="1"/>
    <col min="9" max="9" width="15.140625" style="29" customWidth="1"/>
    <col min="10" max="10" width="17.42578125" style="29" customWidth="1"/>
    <col min="11" max="11" width="19.140625" style="29" customWidth="1"/>
    <col min="12" max="12" width="4.85546875" style="29" customWidth="1"/>
    <col min="13" max="13" width="19.140625" style="29" customWidth="1"/>
    <col min="14" max="14" width="16.140625" style="29" customWidth="1"/>
    <col min="15" max="15" width="17.140625" style="29" customWidth="1"/>
    <col min="16" max="16" width="14.85546875" style="29" customWidth="1"/>
    <col min="17" max="17" width="17.7109375" style="29" customWidth="1"/>
    <col min="18" max="18" width="17.140625" style="29" customWidth="1"/>
    <col min="19" max="19" width="17.42578125" style="29" customWidth="1"/>
    <col min="20" max="20" width="5" style="29" customWidth="1"/>
    <col min="21" max="21" width="19.85546875" style="29" bestFit="1" customWidth="1"/>
    <col min="22" max="22" width="52.140625" style="29" bestFit="1" customWidth="1"/>
    <col min="23" max="23" width="18.28515625" style="29" customWidth="1"/>
    <col min="24" max="24" width="5.7109375" style="29" customWidth="1"/>
    <col min="25" max="25" width="11.42578125" style="29" customWidth="1"/>
    <col min="26" max="31" width="14.28515625" style="29" customWidth="1"/>
    <col min="32" max="32" width="11.28515625" style="29" customWidth="1"/>
    <col min="33" max="38" width="14.28515625" style="29" customWidth="1"/>
    <col min="39" max="39" width="11.42578125" style="29"/>
    <col min="40" max="45" width="14.28515625" style="29" customWidth="1"/>
    <col min="46" max="16384" width="11.42578125" style="29"/>
  </cols>
  <sheetData>
    <row r="1" spans="1:242" s="6" customFormat="1" x14ac:dyDescent="0.2">
      <c r="C1" s="7"/>
      <c r="D1" s="7"/>
      <c r="E1" s="45" t="s">
        <v>230</v>
      </c>
      <c r="F1" s="45"/>
      <c r="G1" s="45"/>
      <c r="H1" s="45"/>
      <c r="I1" s="45"/>
      <c r="J1" s="7"/>
      <c r="K1" s="7"/>
      <c r="L1" s="7"/>
      <c r="IG1" s="4"/>
      <c r="IH1" s="4"/>
    </row>
    <row r="2" spans="1:242" s="6" customFormat="1" x14ac:dyDescent="0.2">
      <c r="E2" s="45" t="s">
        <v>222</v>
      </c>
      <c r="F2" s="45"/>
      <c r="G2" s="45"/>
      <c r="H2" s="45"/>
      <c r="I2" s="45"/>
      <c r="IG2" s="4"/>
      <c r="IH2" s="4"/>
    </row>
    <row r="3" spans="1:242" s="6" customFormat="1" x14ac:dyDescent="0.2">
      <c r="B3" s="24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HX3" s="4"/>
      <c r="HY3" s="4"/>
      <c r="HZ3" s="4"/>
      <c r="IA3" s="4"/>
      <c r="IB3" s="4"/>
      <c r="IC3" s="4"/>
    </row>
    <row r="4" spans="1:242" s="6" customFormat="1" ht="18.75" customHeight="1" x14ac:dyDescent="0.2">
      <c r="B4" s="24"/>
      <c r="D4" s="121" t="s">
        <v>0</v>
      </c>
      <c r="E4" s="196" t="str">
        <f>+'B) Reajuste Tarifas y Ocupación'!F5</f>
        <v>(DEPTO./DELEG.)</v>
      </c>
      <c r="F4" s="73"/>
      <c r="G4" s="74"/>
      <c r="H4" s="74"/>
      <c r="I4" s="74"/>
      <c r="J4" s="74"/>
      <c r="O4" s="3"/>
      <c r="HX4" s="4"/>
      <c r="HY4" s="4"/>
      <c r="HZ4" s="4"/>
      <c r="IA4" s="4"/>
      <c r="IB4" s="4"/>
      <c r="IC4" s="4"/>
    </row>
    <row r="5" spans="1:242" s="6" customFormat="1" x14ac:dyDescent="0.2">
      <c r="B5" s="24"/>
      <c r="D5" s="122"/>
      <c r="E5" s="125"/>
      <c r="F5" s="125"/>
      <c r="G5" s="125"/>
      <c r="H5" s="125"/>
      <c r="I5" s="125"/>
      <c r="J5" s="125"/>
      <c r="O5" s="3"/>
      <c r="HX5" s="4"/>
      <c r="HY5" s="4"/>
      <c r="HZ5" s="4"/>
      <c r="IA5" s="4"/>
      <c r="IB5" s="4"/>
      <c r="IC5" s="4"/>
    </row>
    <row r="6" spans="1:242" s="6" customFormat="1" ht="13.5" thickBot="1" x14ac:dyDescent="0.25">
      <c r="B6" s="24"/>
      <c r="D6" s="122"/>
      <c r="E6" s="125"/>
      <c r="F6" s="125"/>
      <c r="G6" s="125"/>
      <c r="H6" s="125"/>
      <c r="I6" s="125"/>
      <c r="J6" s="125"/>
      <c r="O6" s="3"/>
      <c r="HX6" s="4"/>
      <c r="HY6" s="4"/>
      <c r="HZ6" s="4"/>
      <c r="IA6" s="4"/>
      <c r="IB6" s="4"/>
      <c r="IC6" s="4"/>
    </row>
    <row r="7" spans="1:242" x14ac:dyDescent="0.2">
      <c r="B7" s="27"/>
      <c r="C7" s="27"/>
      <c r="D7" s="27"/>
      <c r="E7" s="27"/>
      <c r="F7" s="27"/>
      <c r="G7" s="27"/>
      <c r="H7" s="27"/>
      <c r="I7" s="27"/>
      <c r="J7" s="38"/>
      <c r="K7" s="38"/>
      <c r="L7" s="38"/>
      <c r="M7" s="38"/>
      <c r="N7" s="38"/>
      <c r="O7" s="38"/>
      <c r="P7" s="38"/>
      <c r="Q7" s="38"/>
      <c r="R7" s="38"/>
      <c r="Y7" s="224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6"/>
    </row>
    <row r="8" spans="1:242" x14ac:dyDescent="0.2">
      <c r="B8" s="27"/>
      <c r="C8" s="27"/>
      <c r="D8" s="27"/>
      <c r="E8" s="27"/>
      <c r="F8" s="27"/>
      <c r="G8" s="27"/>
      <c r="H8" s="27"/>
      <c r="I8" s="27"/>
      <c r="J8" s="38"/>
      <c r="K8" s="38"/>
      <c r="L8" s="38"/>
      <c r="M8" s="38"/>
      <c r="N8" s="38"/>
      <c r="O8" s="38"/>
      <c r="P8" s="38"/>
      <c r="Q8" s="38"/>
      <c r="R8" s="38"/>
      <c r="Y8" s="227"/>
      <c r="Z8" s="40"/>
      <c r="AA8" s="40"/>
      <c r="AB8" s="40"/>
      <c r="AC8" s="40"/>
      <c r="AD8" s="40"/>
      <c r="AE8" s="40"/>
      <c r="AF8" s="40"/>
      <c r="AG8" s="40"/>
      <c r="AH8" s="40"/>
      <c r="AI8" s="40"/>
      <c r="AJ8" s="40"/>
      <c r="AK8" s="40"/>
      <c r="AL8" s="40"/>
      <c r="AM8" s="40"/>
      <c r="AN8" s="40"/>
      <c r="AO8" s="40"/>
      <c r="AP8" s="40"/>
      <c r="AQ8" s="40"/>
      <c r="AR8" s="40"/>
      <c r="AS8" s="40"/>
      <c r="AT8" s="228"/>
    </row>
    <row r="9" spans="1:242" ht="15.75" customHeight="1" x14ac:dyDescent="0.2">
      <c r="A9" s="604" t="s">
        <v>176</v>
      </c>
      <c r="B9" s="604"/>
      <c r="C9" s="604"/>
      <c r="D9" s="604"/>
      <c r="E9" s="604"/>
      <c r="F9" s="604"/>
      <c r="G9" s="604"/>
      <c r="H9" s="604"/>
      <c r="I9" s="124"/>
      <c r="J9" s="124"/>
      <c r="K9" s="124"/>
      <c r="L9" s="124"/>
      <c r="M9" s="605" t="s">
        <v>177</v>
      </c>
      <c r="N9" s="605"/>
      <c r="O9" s="605"/>
      <c r="P9" s="605"/>
      <c r="Q9" s="605"/>
      <c r="R9" s="605"/>
      <c r="S9" s="605"/>
      <c r="U9" s="605" t="s">
        <v>178</v>
      </c>
      <c r="V9" s="605"/>
      <c r="W9" s="605"/>
      <c r="X9" s="162"/>
      <c r="Y9" s="229"/>
      <c r="Z9" s="605" t="s">
        <v>236</v>
      </c>
      <c r="AA9" s="605"/>
      <c r="AB9" s="605"/>
      <c r="AC9" s="605"/>
      <c r="AD9" s="605"/>
      <c r="AE9" s="605"/>
      <c r="AF9" s="162"/>
      <c r="AG9" s="605" t="s">
        <v>180</v>
      </c>
      <c r="AH9" s="605"/>
      <c r="AI9" s="605"/>
      <c r="AJ9" s="605"/>
      <c r="AK9" s="605"/>
      <c r="AL9" s="605"/>
      <c r="AM9" s="40"/>
      <c r="AN9" s="605" t="s">
        <v>181</v>
      </c>
      <c r="AO9" s="605"/>
      <c r="AP9" s="605"/>
      <c r="AQ9" s="605"/>
      <c r="AR9" s="605"/>
      <c r="AS9" s="605"/>
      <c r="AT9" s="228"/>
    </row>
    <row r="10" spans="1:242" ht="13.5" customHeight="1" x14ac:dyDescent="0.2">
      <c r="B10" s="24"/>
      <c r="C10" s="122"/>
      <c r="D10" s="122"/>
      <c r="E10" s="125"/>
      <c r="F10" s="125"/>
      <c r="G10" s="125"/>
      <c r="H10" s="125"/>
      <c r="I10" s="125"/>
      <c r="J10" s="125"/>
      <c r="M10" s="605"/>
      <c r="N10" s="605"/>
      <c r="O10" s="605"/>
      <c r="P10" s="605"/>
      <c r="Q10" s="605"/>
      <c r="R10" s="605"/>
      <c r="S10" s="605"/>
      <c r="U10" s="605"/>
      <c r="V10" s="605"/>
      <c r="W10" s="605"/>
      <c r="Y10" s="227"/>
      <c r="Z10" s="605"/>
      <c r="AA10" s="605"/>
      <c r="AB10" s="605"/>
      <c r="AC10" s="605"/>
      <c r="AD10" s="605"/>
      <c r="AE10" s="605"/>
      <c r="AF10" s="40"/>
      <c r="AG10" s="605"/>
      <c r="AH10" s="605"/>
      <c r="AI10" s="605"/>
      <c r="AJ10" s="605"/>
      <c r="AK10" s="605"/>
      <c r="AL10" s="605"/>
      <c r="AM10" s="40"/>
      <c r="AN10" s="605"/>
      <c r="AO10" s="605"/>
      <c r="AP10" s="605"/>
      <c r="AQ10" s="605"/>
      <c r="AR10" s="605"/>
      <c r="AS10" s="605"/>
      <c r="AT10" s="228"/>
    </row>
    <row r="11" spans="1:242" x14ac:dyDescent="0.2">
      <c r="J11" s="78" t="s">
        <v>4</v>
      </c>
      <c r="K11" s="76">
        <v>3.4000000000000002E-2</v>
      </c>
      <c r="Y11" s="227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228"/>
    </row>
    <row r="12" spans="1:242" ht="12.75" customHeight="1" thickBot="1" x14ac:dyDescent="0.25">
      <c r="K12" s="40"/>
      <c r="L12" s="40"/>
      <c r="M12" s="630"/>
      <c r="N12" s="630"/>
      <c r="O12" s="630"/>
      <c r="P12" s="630"/>
      <c r="Q12" s="630"/>
      <c r="R12" s="630"/>
      <c r="Y12" s="227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228"/>
    </row>
    <row r="13" spans="1:242" ht="21.75" customHeight="1" x14ac:dyDescent="0.2">
      <c r="A13" s="619" t="s">
        <v>121</v>
      </c>
      <c r="B13" s="620"/>
      <c r="C13" s="623" t="s">
        <v>73</v>
      </c>
      <c r="D13" s="623" t="s">
        <v>74</v>
      </c>
      <c r="E13" s="625" t="s">
        <v>3</v>
      </c>
      <c r="F13" s="625" t="s">
        <v>82</v>
      </c>
      <c r="G13" s="627" t="s">
        <v>160</v>
      </c>
      <c r="H13" s="628"/>
      <c r="I13" s="628"/>
      <c r="J13" s="629"/>
      <c r="K13" s="612" t="s">
        <v>162</v>
      </c>
      <c r="L13" s="38"/>
      <c r="M13" s="610" t="s">
        <v>69</v>
      </c>
      <c r="N13" s="614"/>
      <c r="O13" s="615" t="s">
        <v>70</v>
      </c>
      <c r="P13" s="616"/>
      <c r="Q13" s="617" t="s">
        <v>71</v>
      </c>
      <c r="R13" s="618"/>
      <c r="S13" s="647" t="s">
        <v>167</v>
      </c>
      <c r="U13" s="606" t="s">
        <v>76</v>
      </c>
      <c r="V13" s="608" t="s">
        <v>77</v>
      </c>
      <c r="W13" s="649" t="s">
        <v>163</v>
      </c>
      <c r="Y13" s="227"/>
      <c r="Z13" s="653" t="s">
        <v>69</v>
      </c>
      <c r="AA13" s="654"/>
      <c r="AB13" s="655" t="s">
        <v>70</v>
      </c>
      <c r="AC13" s="656"/>
      <c r="AD13" s="657" t="s">
        <v>71</v>
      </c>
      <c r="AE13" s="658"/>
      <c r="AF13" s="40"/>
      <c r="AG13" s="610" t="s">
        <v>69</v>
      </c>
      <c r="AH13" s="611"/>
      <c r="AI13" s="615" t="s">
        <v>70</v>
      </c>
      <c r="AJ13" s="616"/>
      <c r="AK13" s="650" t="s">
        <v>71</v>
      </c>
      <c r="AL13" s="618"/>
      <c r="AM13" s="40"/>
      <c r="AN13" s="610" t="s">
        <v>69</v>
      </c>
      <c r="AO13" s="611"/>
      <c r="AP13" s="615" t="s">
        <v>70</v>
      </c>
      <c r="AQ13" s="616"/>
      <c r="AR13" s="650" t="s">
        <v>71</v>
      </c>
      <c r="AS13" s="618"/>
      <c r="AT13" s="228"/>
    </row>
    <row r="14" spans="1:242" s="40" customFormat="1" ht="39" thickBot="1" x14ac:dyDescent="0.25">
      <c r="A14" s="621"/>
      <c r="B14" s="622"/>
      <c r="C14" s="624"/>
      <c r="D14" s="624"/>
      <c r="E14" s="626"/>
      <c r="F14" s="626"/>
      <c r="G14" s="146" t="s">
        <v>118</v>
      </c>
      <c r="H14" s="146" t="s">
        <v>119</v>
      </c>
      <c r="I14" s="147" t="s">
        <v>120</v>
      </c>
      <c r="J14" s="148" t="s">
        <v>161</v>
      </c>
      <c r="K14" s="613"/>
      <c r="L14" s="38"/>
      <c r="M14" s="208" t="s">
        <v>36</v>
      </c>
      <c r="N14" s="210" t="s">
        <v>37</v>
      </c>
      <c r="O14" s="218" t="s">
        <v>36</v>
      </c>
      <c r="P14" s="219" t="s">
        <v>37</v>
      </c>
      <c r="Q14" s="211" t="s">
        <v>36</v>
      </c>
      <c r="R14" s="209" t="s">
        <v>37</v>
      </c>
      <c r="S14" s="648"/>
      <c r="U14" s="607"/>
      <c r="V14" s="609"/>
      <c r="W14" s="649"/>
      <c r="Y14" s="227"/>
      <c r="Z14" s="208" t="s">
        <v>36</v>
      </c>
      <c r="AA14" s="210" t="s">
        <v>37</v>
      </c>
      <c r="AB14" s="218" t="s">
        <v>36</v>
      </c>
      <c r="AC14" s="219" t="s">
        <v>37</v>
      </c>
      <c r="AD14" s="211" t="s">
        <v>36</v>
      </c>
      <c r="AE14" s="209" t="s">
        <v>37</v>
      </c>
      <c r="AG14" s="230" t="s">
        <v>36</v>
      </c>
      <c r="AH14" s="231" t="s">
        <v>37</v>
      </c>
      <c r="AI14" s="232" t="s">
        <v>36</v>
      </c>
      <c r="AJ14" s="233" t="s">
        <v>37</v>
      </c>
      <c r="AK14" s="234" t="s">
        <v>36</v>
      </c>
      <c r="AL14" s="235" t="s">
        <v>37</v>
      </c>
      <c r="AN14" s="651" t="s">
        <v>168</v>
      </c>
      <c r="AO14" s="652"/>
      <c r="AP14" s="661" t="s">
        <v>168</v>
      </c>
      <c r="AQ14" s="662"/>
      <c r="AR14" s="663" t="s">
        <v>169</v>
      </c>
      <c r="AS14" s="664"/>
      <c r="AT14" s="228"/>
    </row>
    <row r="15" spans="1:242" s="40" customFormat="1" ht="12.75" customHeight="1" thickBot="1" x14ac:dyDescent="0.25">
      <c r="A15" s="637" t="s">
        <v>159</v>
      </c>
      <c r="B15" s="640" t="s">
        <v>95</v>
      </c>
      <c r="C15" s="159" t="s">
        <v>136</v>
      </c>
      <c r="D15" s="135" t="s">
        <v>136</v>
      </c>
      <c r="E15" s="136" t="s">
        <v>142</v>
      </c>
      <c r="F15" s="137" t="s">
        <v>122</v>
      </c>
      <c r="G15" s="129">
        <v>1680000</v>
      </c>
      <c r="H15" s="129">
        <v>120000</v>
      </c>
      <c r="I15" s="149">
        <v>109000</v>
      </c>
      <c r="J15" s="152">
        <f>SUM(G15:I15)</f>
        <v>1909000</v>
      </c>
      <c r="K15" s="144">
        <f t="shared" ref="K15:K69" si="0">+J15*(1+$K$11)</f>
        <v>1973906</v>
      </c>
      <c r="L15" s="38"/>
      <c r="M15" s="175">
        <v>0.3</v>
      </c>
      <c r="N15" s="200">
        <f t="shared" ref="N15:N61" si="1">+$K15*M15</f>
        <v>592171.79999999993</v>
      </c>
      <c r="O15" s="175">
        <v>0.25</v>
      </c>
      <c r="P15" s="215">
        <f t="shared" ref="P15:P61" si="2">+$K15*O15</f>
        <v>493476.5</v>
      </c>
      <c r="Q15" s="212">
        <v>0.45</v>
      </c>
      <c r="R15" s="200">
        <f t="shared" ref="R15:R61" si="3">+$K15*Q15</f>
        <v>888257.70000000007</v>
      </c>
      <c r="S15" s="203">
        <f>+M15+O15+Q15</f>
        <v>1</v>
      </c>
      <c r="U15" s="166"/>
      <c r="V15" s="163" t="s">
        <v>11</v>
      </c>
      <c r="W15" s="169">
        <f>SUM(W16,W20)</f>
        <v>5000000</v>
      </c>
      <c r="Y15" s="227"/>
      <c r="Z15" s="220">
        <f t="shared" ref="Z15:AE15" si="4">+M62</f>
        <v>0.3</v>
      </c>
      <c r="AA15" s="222">
        <f t="shared" si="4"/>
        <v>592171.79999999993</v>
      </c>
      <c r="AB15" s="220">
        <f t="shared" si="4"/>
        <v>0.25</v>
      </c>
      <c r="AC15" s="223">
        <f t="shared" si="4"/>
        <v>493476.5</v>
      </c>
      <c r="AD15" s="221">
        <f t="shared" si="4"/>
        <v>0.45</v>
      </c>
      <c r="AE15" s="223">
        <f t="shared" si="4"/>
        <v>888257.70000000007</v>
      </c>
      <c r="AG15" s="242">
        <f>+Z15</f>
        <v>0.3</v>
      </c>
      <c r="AH15" s="236">
        <f>+AG15*W80</f>
        <v>1500000</v>
      </c>
      <c r="AI15" s="243">
        <f>+AB15</f>
        <v>0.25</v>
      </c>
      <c r="AJ15" s="236">
        <f>+AI15*W80</f>
        <v>1250000</v>
      </c>
      <c r="AK15" s="244">
        <f>+AD15</f>
        <v>0.45</v>
      </c>
      <c r="AL15" s="237">
        <f>+AK15*W80</f>
        <v>2250000</v>
      </c>
      <c r="AN15" s="659">
        <f>+AH15+AA15</f>
        <v>2092171.7999999998</v>
      </c>
      <c r="AO15" s="660"/>
      <c r="AP15" s="659">
        <f>+AJ15+AC15+K70</f>
        <v>2009201.058</v>
      </c>
      <c r="AQ15" s="660"/>
      <c r="AR15" s="659">
        <f>+AL15+AE15</f>
        <v>3138257.7</v>
      </c>
      <c r="AS15" s="665"/>
      <c r="AT15" s="228"/>
    </row>
    <row r="16" spans="1:242" s="40" customFormat="1" x14ac:dyDescent="0.2">
      <c r="A16" s="638"/>
      <c r="B16" s="641"/>
      <c r="C16" s="86"/>
      <c r="D16" s="140"/>
      <c r="E16" s="141"/>
      <c r="F16" s="142" t="s">
        <v>122</v>
      </c>
      <c r="G16" s="130">
        <v>0</v>
      </c>
      <c r="H16" s="130">
        <v>0</v>
      </c>
      <c r="I16" s="150">
        <v>0</v>
      </c>
      <c r="J16" s="153">
        <f t="shared" ref="J16:J69" si="5">SUM(G16:I16)</f>
        <v>0</v>
      </c>
      <c r="K16" s="145">
        <f t="shared" si="0"/>
        <v>0</v>
      </c>
      <c r="L16" s="38"/>
      <c r="M16" s="198">
        <v>0</v>
      </c>
      <c r="N16" s="201">
        <f t="shared" si="1"/>
        <v>0</v>
      </c>
      <c r="O16" s="198">
        <v>0</v>
      </c>
      <c r="P16" s="199">
        <f t="shared" si="2"/>
        <v>0</v>
      </c>
      <c r="Q16" s="213">
        <v>0</v>
      </c>
      <c r="R16" s="201">
        <f t="shared" si="3"/>
        <v>0</v>
      </c>
      <c r="S16" s="204">
        <f t="shared" ref="S16:S61" si="6">+M16+O16+Q16</f>
        <v>0</v>
      </c>
      <c r="U16" s="167"/>
      <c r="V16" s="164" t="s">
        <v>12</v>
      </c>
      <c r="W16" s="170">
        <f>SUM(W17:W19)</f>
        <v>5000000</v>
      </c>
      <c r="Y16" s="227"/>
      <c r="AT16" s="228"/>
    </row>
    <row r="17" spans="1:46" s="40" customFormat="1" ht="12.75" customHeight="1" x14ac:dyDescent="0.2">
      <c r="A17" s="638"/>
      <c r="B17" s="641"/>
      <c r="C17" s="86"/>
      <c r="D17" s="140"/>
      <c r="E17" s="141"/>
      <c r="F17" s="142" t="s">
        <v>122</v>
      </c>
      <c r="G17" s="130">
        <v>0</v>
      </c>
      <c r="H17" s="130">
        <v>0</v>
      </c>
      <c r="I17" s="150">
        <v>0</v>
      </c>
      <c r="J17" s="153">
        <f t="shared" si="5"/>
        <v>0</v>
      </c>
      <c r="K17" s="145">
        <f t="shared" si="0"/>
        <v>0</v>
      </c>
      <c r="L17" s="38"/>
      <c r="M17" s="198">
        <v>0</v>
      </c>
      <c r="N17" s="201">
        <f t="shared" si="1"/>
        <v>0</v>
      </c>
      <c r="O17" s="198">
        <v>0</v>
      </c>
      <c r="P17" s="199">
        <f t="shared" si="2"/>
        <v>0</v>
      </c>
      <c r="Q17" s="213">
        <v>0</v>
      </c>
      <c r="R17" s="201">
        <f t="shared" si="3"/>
        <v>0</v>
      </c>
      <c r="S17" s="204">
        <f t="shared" si="6"/>
        <v>0</v>
      </c>
      <c r="U17" s="168">
        <v>53103050000000</v>
      </c>
      <c r="V17" s="165" t="s">
        <v>13</v>
      </c>
      <c r="W17" s="171">
        <v>0</v>
      </c>
      <c r="Y17" s="227"/>
      <c r="AT17" s="228"/>
    </row>
    <row r="18" spans="1:46" s="40" customFormat="1" ht="13.5" customHeight="1" thickBot="1" x14ac:dyDescent="0.25">
      <c r="A18" s="638"/>
      <c r="B18" s="641"/>
      <c r="C18" s="86"/>
      <c r="D18" s="140"/>
      <c r="E18" s="141"/>
      <c r="F18" s="142" t="s">
        <v>122</v>
      </c>
      <c r="G18" s="130">
        <v>0</v>
      </c>
      <c r="H18" s="130">
        <v>0</v>
      </c>
      <c r="I18" s="150">
        <v>0</v>
      </c>
      <c r="J18" s="153">
        <f t="shared" si="5"/>
        <v>0</v>
      </c>
      <c r="K18" s="145">
        <f t="shared" si="0"/>
        <v>0</v>
      </c>
      <c r="L18" s="38"/>
      <c r="M18" s="198">
        <v>0</v>
      </c>
      <c r="N18" s="201">
        <f t="shared" si="1"/>
        <v>0</v>
      </c>
      <c r="O18" s="198">
        <v>0</v>
      </c>
      <c r="P18" s="199">
        <f t="shared" si="2"/>
        <v>0</v>
      </c>
      <c r="Q18" s="213">
        <v>0</v>
      </c>
      <c r="R18" s="201">
        <f t="shared" si="3"/>
        <v>0</v>
      </c>
      <c r="S18" s="204">
        <f t="shared" si="6"/>
        <v>0</v>
      </c>
      <c r="U18" s="168">
        <v>53103060000000</v>
      </c>
      <c r="V18" s="165" t="s">
        <v>14</v>
      </c>
      <c r="W18" s="171">
        <v>5000000</v>
      </c>
      <c r="Y18" s="238"/>
      <c r="Z18" s="239"/>
      <c r="AA18" s="239"/>
      <c r="AB18" s="239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  <c r="AO18" s="239"/>
      <c r="AP18" s="239"/>
      <c r="AQ18" s="239"/>
      <c r="AR18" s="239"/>
      <c r="AS18" s="239"/>
      <c r="AT18" s="240"/>
    </row>
    <row r="19" spans="1:46" s="40" customFormat="1" x14ac:dyDescent="0.2">
      <c r="A19" s="638"/>
      <c r="B19" s="641"/>
      <c r="C19" s="86"/>
      <c r="D19" s="140"/>
      <c r="E19" s="141"/>
      <c r="F19" s="142" t="s">
        <v>122</v>
      </c>
      <c r="G19" s="130">
        <v>0</v>
      </c>
      <c r="H19" s="130">
        <v>0</v>
      </c>
      <c r="I19" s="150">
        <v>0</v>
      </c>
      <c r="J19" s="153">
        <f t="shared" si="5"/>
        <v>0</v>
      </c>
      <c r="K19" s="145">
        <f t="shared" si="0"/>
        <v>0</v>
      </c>
      <c r="L19" s="38"/>
      <c r="M19" s="198">
        <v>0</v>
      </c>
      <c r="N19" s="201">
        <f t="shared" si="1"/>
        <v>0</v>
      </c>
      <c r="O19" s="198">
        <v>0</v>
      </c>
      <c r="P19" s="199">
        <f t="shared" si="2"/>
        <v>0</v>
      </c>
      <c r="Q19" s="213">
        <v>0</v>
      </c>
      <c r="R19" s="201">
        <f t="shared" si="3"/>
        <v>0</v>
      </c>
      <c r="S19" s="204">
        <f t="shared" si="6"/>
        <v>0</v>
      </c>
      <c r="U19" s="168">
        <v>53103080010000</v>
      </c>
      <c r="V19" s="165" t="s">
        <v>15</v>
      </c>
      <c r="W19" s="171">
        <v>0</v>
      </c>
    </row>
    <row r="20" spans="1:46" s="40" customFormat="1" x14ac:dyDescent="0.2">
      <c r="A20" s="638"/>
      <c r="B20" s="641"/>
      <c r="C20" s="86"/>
      <c r="D20" s="140"/>
      <c r="E20" s="141"/>
      <c r="F20" s="142" t="s">
        <v>122</v>
      </c>
      <c r="G20" s="130">
        <v>0</v>
      </c>
      <c r="H20" s="130">
        <v>0</v>
      </c>
      <c r="I20" s="150">
        <v>0</v>
      </c>
      <c r="J20" s="153">
        <f t="shared" si="5"/>
        <v>0</v>
      </c>
      <c r="K20" s="145">
        <f t="shared" si="0"/>
        <v>0</v>
      </c>
      <c r="L20" s="38"/>
      <c r="M20" s="198">
        <v>0</v>
      </c>
      <c r="N20" s="201">
        <f t="shared" si="1"/>
        <v>0</v>
      </c>
      <c r="O20" s="198">
        <v>0</v>
      </c>
      <c r="P20" s="199">
        <f t="shared" si="2"/>
        <v>0</v>
      </c>
      <c r="Q20" s="213">
        <v>0</v>
      </c>
      <c r="R20" s="201">
        <f t="shared" si="3"/>
        <v>0</v>
      </c>
      <c r="S20" s="204">
        <f t="shared" si="6"/>
        <v>0</v>
      </c>
      <c r="U20" s="167"/>
      <c r="V20" s="164" t="s">
        <v>16</v>
      </c>
      <c r="W20" s="241">
        <f>SUM(W21:W39)</f>
        <v>0</v>
      </c>
    </row>
    <row r="21" spans="1:46" s="40" customFormat="1" x14ac:dyDescent="0.2">
      <c r="A21" s="638"/>
      <c r="B21" s="641"/>
      <c r="C21" s="86"/>
      <c r="D21" s="140"/>
      <c r="E21" s="141"/>
      <c r="F21" s="142" t="s">
        <v>122</v>
      </c>
      <c r="G21" s="130">
        <v>0</v>
      </c>
      <c r="H21" s="130">
        <v>0</v>
      </c>
      <c r="I21" s="150">
        <v>0</v>
      </c>
      <c r="J21" s="153">
        <f t="shared" si="5"/>
        <v>0</v>
      </c>
      <c r="K21" s="145">
        <f t="shared" si="0"/>
        <v>0</v>
      </c>
      <c r="L21" s="38"/>
      <c r="M21" s="198">
        <v>0</v>
      </c>
      <c r="N21" s="201">
        <f t="shared" si="1"/>
        <v>0</v>
      </c>
      <c r="O21" s="198">
        <v>0</v>
      </c>
      <c r="P21" s="199">
        <f t="shared" si="2"/>
        <v>0</v>
      </c>
      <c r="Q21" s="213">
        <v>0</v>
      </c>
      <c r="R21" s="201">
        <f t="shared" si="3"/>
        <v>0</v>
      </c>
      <c r="S21" s="204">
        <f t="shared" si="6"/>
        <v>0</v>
      </c>
      <c r="U21" s="168">
        <v>53201010100000</v>
      </c>
      <c r="V21" s="165" t="s">
        <v>17</v>
      </c>
      <c r="W21" s="171">
        <v>0</v>
      </c>
    </row>
    <row r="22" spans="1:46" s="40" customFormat="1" x14ac:dyDescent="0.2">
      <c r="A22" s="638"/>
      <c r="B22" s="641"/>
      <c r="C22" s="86"/>
      <c r="D22" s="140"/>
      <c r="E22" s="141"/>
      <c r="F22" s="142" t="s">
        <v>122</v>
      </c>
      <c r="G22" s="130">
        <v>0</v>
      </c>
      <c r="H22" s="130">
        <v>0</v>
      </c>
      <c r="I22" s="150">
        <v>0</v>
      </c>
      <c r="J22" s="153">
        <f t="shared" si="5"/>
        <v>0</v>
      </c>
      <c r="K22" s="145">
        <f t="shared" si="0"/>
        <v>0</v>
      </c>
      <c r="L22" s="38"/>
      <c r="M22" s="198">
        <v>0</v>
      </c>
      <c r="N22" s="201">
        <f t="shared" si="1"/>
        <v>0</v>
      </c>
      <c r="O22" s="198">
        <v>0</v>
      </c>
      <c r="P22" s="199">
        <f t="shared" si="2"/>
        <v>0</v>
      </c>
      <c r="Q22" s="213">
        <v>0</v>
      </c>
      <c r="R22" s="201">
        <f t="shared" si="3"/>
        <v>0</v>
      </c>
      <c r="S22" s="204">
        <f t="shared" si="6"/>
        <v>0</v>
      </c>
      <c r="U22" s="168">
        <v>53202010100000</v>
      </c>
      <c r="V22" s="165" t="s">
        <v>18</v>
      </c>
      <c r="W22" s="171">
        <v>0</v>
      </c>
    </row>
    <row r="23" spans="1:46" s="40" customFormat="1" x14ac:dyDescent="0.2">
      <c r="A23" s="638"/>
      <c r="B23" s="641"/>
      <c r="C23" s="86"/>
      <c r="D23" s="140"/>
      <c r="E23" s="141"/>
      <c r="F23" s="142" t="s">
        <v>122</v>
      </c>
      <c r="G23" s="130">
        <v>0</v>
      </c>
      <c r="H23" s="130">
        <v>0</v>
      </c>
      <c r="I23" s="150">
        <v>0</v>
      </c>
      <c r="J23" s="153">
        <f t="shared" si="5"/>
        <v>0</v>
      </c>
      <c r="K23" s="145">
        <f t="shared" si="0"/>
        <v>0</v>
      </c>
      <c r="L23" s="38"/>
      <c r="M23" s="198">
        <v>0</v>
      </c>
      <c r="N23" s="201">
        <f t="shared" si="1"/>
        <v>0</v>
      </c>
      <c r="O23" s="198">
        <v>0</v>
      </c>
      <c r="P23" s="199">
        <f t="shared" si="2"/>
        <v>0</v>
      </c>
      <c r="Q23" s="213">
        <v>0</v>
      </c>
      <c r="R23" s="201">
        <f t="shared" si="3"/>
        <v>0</v>
      </c>
      <c r="S23" s="204">
        <f t="shared" si="6"/>
        <v>0</v>
      </c>
      <c r="U23" s="168">
        <v>53203010100000</v>
      </c>
      <c r="V23" s="165" t="s">
        <v>19</v>
      </c>
      <c r="W23" s="171">
        <v>0</v>
      </c>
    </row>
    <row r="24" spans="1:46" s="40" customFormat="1" ht="13.5" thickBot="1" x14ac:dyDescent="0.25">
      <c r="A24" s="638"/>
      <c r="B24" s="642"/>
      <c r="C24" s="160"/>
      <c r="D24" s="131"/>
      <c r="E24" s="132"/>
      <c r="F24" s="133" t="s">
        <v>122</v>
      </c>
      <c r="G24" s="134">
        <v>0</v>
      </c>
      <c r="H24" s="134">
        <v>0</v>
      </c>
      <c r="I24" s="151">
        <v>0</v>
      </c>
      <c r="J24" s="154">
        <f t="shared" si="5"/>
        <v>0</v>
      </c>
      <c r="K24" s="143">
        <f t="shared" si="0"/>
        <v>0</v>
      </c>
      <c r="L24" s="38"/>
      <c r="M24" s="205">
        <v>0</v>
      </c>
      <c r="N24" s="202">
        <f t="shared" si="1"/>
        <v>0</v>
      </c>
      <c r="O24" s="205">
        <v>0</v>
      </c>
      <c r="P24" s="216">
        <f t="shared" si="2"/>
        <v>0</v>
      </c>
      <c r="Q24" s="214">
        <v>0</v>
      </c>
      <c r="R24" s="202">
        <f t="shared" si="3"/>
        <v>0</v>
      </c>
      <c r="S24" s="206">
        <f t="shared" si="6"/>
        <v>0</v>
      </c>
      <c r="U24" s="168">
        <v>53203030000000</v>
      </c>
      <c r="V24" s="165" t="s">
        <v>20</v>
      </c>
      <c r="W24" s="171">
        <v>0</v>
      </c>
    </row>
    <row r="25" spans="1:46" s="40" customFormat="1" ht="12.75" customHeight="1" x14ac:dyDescent="0.2">
      <c r="A25" s="638"/>
      <c r="B25" s="640" t="s">
        <v>94</v>
      </c>
      <c r="C25" s="159" t="s">
        <v>136</v>
      </c>
      <c r="D25" s="135" t="s">
        <v>136</v>
      </c>
      <c r="E25" s="136" t="s">
        <v>149</v>
      </c>
      <c r="F25" s="137" t="s">
        <v>122</v>
      </c>
      <c r="G25" s="129">
        <v>0</v>
      </c>
      <c r="H25" s="129">
        <v>0</v>
      </c>
      <c r="I25" s="149">
        <v>0</v>
      </c>
      <c r="J25" s="152">
        <f t="shared" si="5"/>
        <v>0</v>
      </c>
      <c r="K25" s="144">
        <f t="shared" si="0"/>
        <v>0</v>
      </c>
      <c r="L25" s="38"/>
      <c r="M25" s="175">
        <v>0</v>
      </c>
      <c r="N25" s="200">
        <f t="shared" si="1"/>
        <v>0</v>
      </c>
      <c r="O25" s="175">
        <v>0</v>
      </c>
      <c r="P25" s="215">
        <f t="shared" si="2"/>
        <v>0</v>
      </c>
      <c r="Q25" s="212">
        <v>0</v>
      </c>
      <c r="R25" s="200">
        <f t="shared" si="3"/>
        <v>0</v>
      </c>
      <c r="S25" s="203">
        <f t="shared" si="6"/>
        <v>0</v>
      </c>
      <c r="U25" s="168">
        <v>53204030000000</v>
      </c>
      <c r="V25" s="165" t="s">
        <v>21</v>
      </c>
      <c r="W25" s="171">
        <v>0</v>
      </c>
      <c r="AG25" s="29"/>
    </row>
    <row r="26" spans="1:46" s="40" customFormat="1" ht="12.75" customHeight="1" x14ac:dyDescent="0.2">
      <c r="A26" s="638"/>
      <c r="B26" s="641"/>
      <c r="C26" s="86"/>
      <c r="D26" s="140"/>
      <c r="E26" s="141"/>
      <c r="F26" s="142" t="s">
        <v>122</v>
      </c>
      <c r="G26" s="130">
        <v>0</v>
      </c>
      <c r="H26" s="130">
        <v>0</v>
      </c>
      <c r="I26" s="150">
        <v>0</v>
      </c>
      <c r="J26" s="153">
        <f t="shared" si="5"/>
        <v>0</v>
      </c>
      <c r="K26" s="145">
        <f t="shared" si="0"/>
        <v>0</v>
      </c>
      <c r="L26" s="38"/>
      <c r="M26" s="198">
        <v>0</v>
      </c>
      <c r="N26" s="201">
        <f t="shared" si="1"/>
        <v>0</v>
      </c>
      <c r="O26" s="198">
        <v>0</v>
      </c>
      <c r="P26" s="199">
        <f t="shared" si="2"/>
        <v>0</v>
      </c>
      <c r="Q26" s="213">
        <v>0</v>
      </c>
      <c r="R26" s="201">
        <f t="shared" si="3"/>
        <v>0</v>
      </c>
      <c r="S26" s="204">
        <f t="shared" si="6"/>
        <v>0</v>
      </c>
      <c r="U26" s="168">
        <v>53204100100001</v>
      </c>
      <c r="V26" s="165" t="s">
        <v>22</v>
      </c>
      <c r="W26" s="171">
        <v>0</v>
      </c>
      <c r="AG26" s="29"/>
    </row>
    <row r="27" spans="1:46" s="40" customFormat="1" ht="12.75" customHeight="1" x14ac:dyDescent="0.2">
      <c r="A27" s="638"/>
      <c r="B27" s="641"/>
      <c r="C27" s="86"/>
      <c r="D27" s="140"/>
      <c r="E27" s="141"/>
      <c r="F27" s="142" t="s">
        <v>122</v>
      </c>
      <c r="G27" s="130">
        <v>0</v>
      </c>
      <c r="H27" s="130">
        <v>0</v>
      </c>
      <c r="I27" s="150">
        <v>0</v>
      </c>
      <c r="J27" s="153">
        <f t="shared" si="5"/>
        <v>0</v>
      </c>
      <c r="K27" s="145">
        <f t="shared" si="0"/>
        <v>0</v>
      </c>
      <c r="L27" s="38"/>
      <c r="M27" s="198">
        <v>0</v>
      </c>
      <c r="N27" s="201">
        <f t="shared" si="1"/>
        <v>0</v>
      </c>
      <c r="O27" s="198">
        <v>0</v>
      </c>
      <c r="P27" s="199">
        <f t="shared" si="2"/>
        <v>0</v>
      </c>
      <c r="Q27" s="213">
        <v>0</v>
      </c>
      <c r="R27" s="201">
        <f t="shared" si="3"/>
        <v>0</v>
      </c>
      <c r="S27" s="204">
        <f t="shared" si="6"/>
        <v>0</v>
      </c>
      <c r="U27" s="168">
        <v>53204130100000</v>
      </c>
      <c r="V27" s="165" t="s">
        <v>23</v>
      </c>
      <c r="W27" s="171">
        <v>0</v>
      </c>
      <c r="AG27" s="29"/>
    </row>
    <row r="28" spans="1:46" s="40" customFormat="1" ht="12.75" customHeight="1" x14ac:dyDescent="0.2">
      <c r="A28" s="638"/>
      <c r="B28" s="641"/>
      <c r="C28" s="86"/>
      <c r="D28" s="140"/>
      <c r="E28" s="141"/>
      <c r="F28" s="142" t="s">
        <v>122</v>
      </c>
      <c r="G28" s="130">
        <v>0</v>
      </c>
      <c r="H28" s="130">
        <v>0</v>
      </c>
      <c r="I28" s="150">
        <v>0</v>
      </c>
      <c r="J28" s="153">
        <f t="shared" si="5"/>
        <v>0</v>
      </c>
      <c r="K28" s="145">
        <f t="shared" si="0"/>
        <v>0</v>
      </c>
      <c r="L28" s="38"/>
      <c r="M28" s="198">
        <v>0</v>
      </c>
      <c r="N28" s="201">
        <f t="shared" si="1"/>
        <v>0</v>
      </c>
      <c r="O28" s="198">
        <v>0</v>
      </c>
      <c r="P28" s="199">
        <f t="shared" si="2"/>
        <v>0</v>
      </c>
      <c r="Q28" s="213">
        <v>0</v>
      </c>
      <c r="R28" s="201">
        <f t="shared" si="3"/>
        <v>0</v>
      </c>
      <c r="S28" s="204">
        <f t="shared" si="6"/>
        <v>0</v>
      </c>
      <c r="U28" s="168">
        <v>53205010100000</v>
      </c>
      <c r="V28" s="165" t="s">
        <v>24</v>
      </c>
      <c r="W28" s="171">
        <v>0</v>
      </c>
      <c r="AG28" s="29"/>
    </row>
    <row r="29" spans="1:46" s="40" customFormat="1" ht="12.75" customHeight="1" x14ac:dyDescent="0.2">
      <c r="A29" s="638"/>
      <c r="B29" s="641"/>
      <c r="C29" s="86"/>
      <c r="D29" s="140"/>
      <c r="E29" s="141"/>
      <c r="F29" s="142" t="s">
        <v>122</v>
      </c>
      <c r="G29" s="130">
        <v>0</v>
      </c>
      <c r="H29" s="130">
        <v>0</v>
      </c>
      <c r="I29" s="150">
        <v>0</v>
      </c>
      <c r="J29" s="153">
        <f t="shared" si="5"/>
        <v>0</v>
      </c>
      <c r="K29" s="145">
        <f t="shared" si="0"/>
        <v>0</v>
      </c>
      <c r="L29" s="38"/>
      <c r="M29" s="198">
        <v>0</v>
      </c>
      <c r="N29" s="201">
        <f t="shared" si="1"/>
        <v>0</v>
      </c>
      <c r="O29" s="198">
        <v>0</v>
      </c>
      <c r="P29" s="199">
        <f t="shared" si="2"/>
        <v>0</v>
      </c>
      <c r="Q29" s="213">
        <v>0</v>
      </c>
      <c r="R29" s="201">
        <f t="shared" si="3"/>
        <v>0</v>
      </c>
      <c r="S29" s="204">
        <f t="shared" si="6"/>
        <v>0</v>
      </c>
      <c r="U29" s="168">
        <v>53205020100000</v>
      </c>
      <c r="V29" s="165" t="s">
        <v>25</v>
      </c>
      <c r="W29" s="171">
        <v>0</v>
      </c>
      <c r="AG29" s="29"/>
    </row>
    <row r="30" spans="1:46" s="40" customFormat="1" ht="12.75" customHeight="1" x14ac:dyDescent="0.2">
      <c r="A30" s="638"/>
      <c r="B30" s="641"/>
      <c r="C30" s="86"/>
      <c r="D30" s="140"/>
      <c r="E30" s="141"/>
      <c r="F30" s="142" t="s">
        <v>122</v>
      </c>
      <c r="G30" s="130">
        <v>0</v>
      </c>
      <c r="H30" s="130">
        <v>0</v>
      </c>
      <c r="I30" s="150">
        <v>0</v>
      </c>
      <c r="J30" s="153">
        <f t="shared" si="5"/>
        <v>0</v>
      </c>
      <c r="K30" s="145">
        <f t="shared" si="0"/>
        <v>0</v>
      </c>
      <c r="L30" s="38"/>
      <c r="M30" s="198">
        <v>0</v>
      </c>
      <c r="N30" s="201">
        <f t="shared" si="1"/>
        <v>0</v>
      </c>
      <c r="O30" s="198">
        <v>0</v>
      </c>
      <c r="P30" s="199">
        <f t="shared" si="2"/>
        <v>0</v>
      </c>
      <c r="Q30" s="213">
        <v>0</v>
      </c>
      <c r="R30" s="201">
        <f t="shared" si="3"/>
        <v>0</v>
      </c>
      <c r="S30" s="204">
        <f t="shared" si="6"/>
        <v>0</v>
      </c>
      <c r="U30" s="168">
        <v>53205030100000</v>
      </c>
      <c r="V30" s="165" t="s">
        <v>26</v>
      </c>
      <c r="W30" s="171">
        <v>0</v>
      </c>
      <c r="AG30" s="29"/>
    </row>
    <row r="31" spans="1:46" s="40" customFormat="1" ht="12.75" customHeight="1" x14ac:dyDescent="0.2">
      <c r="A31" s="638"/>
      <c r="B31" s="641"/>
      <c r="C31" s="86"/>
      <c r="D31" s="140"/>
      <c r="E31" s="141"/>
      <c r="F31" s="142" t="s">
        <v>122</v>
      </c>
      <c r="G31" s="130">
        <v>0</v>
      </c>
      <c r="H31" s="130">
        <v>0</v>
      </c>
      <c r="I31" s="150">
        <v>0</v>
      </c>
      <c r="J31" s="153">
        <f t="shared" si="5"/>
        <v>0</v>
      </c>
      <c r="K31" s="145">
        <f t="shared" si="0"/>
        <v>0</v>
      </c>
      <c r="L31" s="38"/>
      <c r="M31" s="198">
        <v>0</v>
      </c>
      <c r="N31" s="201">
        <f t="shared" si="1"/>
        <v>0</v>
      </c>
      <c r="O31" s="198">
        <v>0</v>
      </c>
      <c r="P31" s="199">
        <f t="shared" si="2"/>
        <v>0</v>
      </c>
      <c r="Q31" s="213">
        <v>0</v>
      </c>
      <c r="R31" s="201">
        <f t="shared" si="3"/>
        <v>0</v>
      </c>
      <c r="S31" s="204">
        <f t="shared" si="6"/>
        <v>0</v>
      </c>
      <c r="U31" s="168">
        <v>53205050100000</v>
      </c>
      <c r="V31" s="165" t="s">
        <v>27</v>
      </c>
      <c r="W31" s="171">
        <v>0</v>
      </c>
      <c r="AG31" s="29"/>
    </row>
    <row r="32" spans="1:46" s="40" customFormat="1" ht="12.75" customHeight="1" x14ac:dyDescent="0.2">
      <c r="A32" s="638"/>
      <c r="B32" s="641"/>
      <c r="C32" s="86"/>
      <c r="D32" s="140"/>
      <c r="E32" s="141"/>
      <c r="F32" s="142" t="s">
        <v>122</v>
      </c>
      <c r="G32" s="130">
        <v>0</v>
      </c>
      <c r="H32" s="130">
        <v>0</v>
      </c>
      <c r="I32" s="150">
        <v>0</v>
      </c>
      <c r="J32" s="153">
        <f t="shared" si="5"/>
        <v>0</v>
      </c>
      <c r="K32" s="145">
        <f t="shared" si="0"/>
        <v>0</v>
      </c>
      <c r="L32" s="38"/>
      <c r="M32" s="198">
        <v>0</v>
      </c>
      <c r="N32" s="201">
        <f t="shared" si="1"/>
        <v>0</v>
      </c>
      <c r="O32" s="198">
        <v>0</v>
      </c>
      <c r="P32" s="199">
        <f t="shared" si="2"/>
        <v>0</v>
      </c>
      <c r="Q32" s="213">
        <v>0</v>
      </c>
      <c r="R32" s="201">
        <f t="shared" si="3"/>
        <v>0</v>
      </c>
      <c r="S32" s="204">
        <f t="shared" si="6"/>
        <v>0</v>
      </c>
      <c r="U32" s="168">
        <v>53205060100000</v>
      </c>
      <c r="V32" s="165" t="s">
        <v>28</v>
      </c>
      <c r="W32" s="171">
        <v>0</v>
      </c>
      <c r="AG32" s="29"/>
    </row>
    <row r="33" spans="1:33" s="40" customFormat="1" ht="12.75" customHeight="1" x14ac:dyDescent="0.2">
      <c r="A33" s="638"/>
      <c r="B33" s="641"/>
      <c r="C33" s="86"/>
      <c r="D33" s="140"/>
      <c r="E33" s="141"/>
      <c r="F33" s="142" t="s">
        <v>122</v>
      </c>
      <c r="G33" s="130">
        <v>0</v>
      </c>
      <c r="H33" s="130">
        <v>0</v>
      </c>
      <c r="I33" s="150">
        <v>0</v>
      </c>
      <c r="J33" s="153">
        <f t="shared" si="5"/>
        <v>0</v>
      </c>
      <c r="K33" s="145">
        <f t="shared" si="0"/>
        <v>0</v>
      </c>
      <c r="L33" s="38"/>
      <c r="M33" s="198">
        <v>0</v>
      </c>
      <c r="N33" s="201">
        <f t="shared" si="1"/>
        <v>0</v>
      </c>
      <c r="O33" s="198">
        <v>0</v>
      </c>
      <c r="P33" s="199">
        <f t="shared" si="2"/>
        <v>0</v>
      </c>
      <c r="Q33" s="213">
        <v>0</v>
      </c>
      <c r="R33" s="201">
        <f t="shared" si="3"/>
        <v>0</v>
      </c>
      <c r="S33" s="204">
        <f t="shared" si="6"/>
        <v>0</v>
      </c>
      <c r="U33" s="168">
        <v>53205070100000</v>
      </c>
      <c r="V33" s="165" t="s">
        <v>29</v>
      </c>
      <c r="W33" s="171">
        <v>0</v>
      </c>
      <c r="AG33" s="29"/>
    </row>
    <row r="34" spans="1:33" s="40" customFormat="1" ht="12.75" customHeight="1" thickBot="1" x14ac:dyDescent="0.25">
      <c r="A34" s="638"/>
      <c r="B34" s="642"/>
      <c r="C34" s="160"/>
      <c r="D34" s="131"/>
      <c r="E34" s="132"/>
      <c r="F34" s="133" t="s">
        <v>122</v>
      </c>
      <c r="G34" s="134">
        <v>0</v>
      </c>
      <c r="H34" s="134">
        <v>0</v>
      </c>
      <c r="I34" s="151">
        <v>0</v>
      </c>
      <c r="J34" s="154">
        <f t="shared" si="5"/>
        <v>0</v>
      </c>
      <c r="K34" s="143">
        <f t="shared" si="0"/>
        <v>0</v>
      </c>
      <c r="L34" s="38"/>
      <c r="M34" s="205">
        <v>0</v>
      </c>
      <c r="N34" s="202">
        <f t="shared" si="1"/>
        <v>0</v>
      </c>
      <c r="O34" s="205">
        <v>0</v>
      </c>
      <c r="P34" s="216">
        <f t="shared" si="2"/>
        <v>0</v>
      </c>
      <c r="Q34" s="214">
        <v>0</v>
      </c>
      <c r="R34" s="202">
        <f t="shared" si="3"/>
        <v>0</v>
      </c>
      <c r="S34" s="206">
        <f t="shared" si="6"/>
        <v>0</v>
      </c>
      <c r="U34" s="168">
        <v>53208010100000</v>
      </c>
      <c r="V34" s="165" t="s">
        <v>30</v>
      </c>
      <c r="W34" s="171">
        <v>0</v>
      </c>
      <c r="AG34" s="29"/>
    </row>
    <row r="35" spans="1:33" s="40" customFormat="1" ht="12.75" customHeight="1" x14ac:dyDescent="0.2">
      <c r="A35" s="638"/>
      <c r="B35" s="640" t="s">
        <v>93</v>
      </c>
      <c r="C35" s="159" t="s">
        <v>136</v>
      </c>
      <c r="D35" s="135" t="s">
        <v>136</v>
      </c>
      <c r="E35" s="136" t="s">
        <v>148</v>
      </c>
      <c r="F35" s="137" t="s">
        <v>122</v>
      </c>
      <c r="G35" s="129">
        <v>0</v>
      </c>
      <c r="H35" s="129">
        <v>0</v>
      </c>
      <c r="I35" s="149">
        <v>0</v>
      </c>
      <c r="J35" s="152">
        <f t="shared" si="5"/>
        <v>0</v>
      </c>
      <c r="K35" s="144">
        <f t="shared" si="0"/>
        <v>0</v>
      </c>
      <c r="L35" s="38"/>
      <c r="M35" s="175">
        <v>0</v>
      </c>
      <c r="N35" s="200">
        <f t="shared" si="1"/>
        <v>0</v>
      </c>
      <c r="O35" s="175">
        <v>0.35</v>
      </c>
      <c r="P35" s="215">
        <f t="shared" si="2"/>
        <v>0</v>
      </c>
      <c r="Q35" s="212">
        <v>0</v>
      </c>
      <c r="R35" s="200">
        <f t="shared" si="3"/>
        <v>0</v>
      </c>
      <c r="S35" s="203">
        <f t="shared" si="6"/>
        <v>0.35</v>
      </c>
      <c r="U35" s="168">
        <v>53208070100001</v>
      </c>
      <c r="V35" s="165" t="s">
        <v>31</v>
      </c>
      <c r="W35" s="171">
        <v>0</v>
      </c>
      <c r="AG35" s="29"/>
    </row>
    <row r="36" spans="1:33" s="40" customFormat="1" ht="12.75" customHeight="1" x14ac:dyDescent="0.2">
      <c r="A36" s="638"/>
      <c r="B36" s="641"/>
      <c r="C36" s="86"/>
      <c r="D36" s="140"/>
      <c r="E36" s="141"/>
      <c r="F36" s="142" t="s">
        <v>122</v>
      </c>
      <c r="G36" s="130">
        <v>0</v>
      </c>
      <c r="H36" s="130">
        <v>0</v>
      </c>
      <c r="I36" s="150">
        <v>0</v>
      </c>
      <c r="J36" s="153">
        <f t="shared" si="5"/>
        <v>0</v>
      </c>
      <c r="K36" s="145">
        <f t="shared" si="0"/>
        <v>0</v>
      </c>
      <c r="L36" s="38"/>
      <c r="M36" s="198">
        <v>0</v>
      </c>
      <c r="N36" s="201">
        <f t="shared" si="1"/>
        <v>0</v>
      </c>
      <c r="O36" s="198">
        <v>0</v>
      </c>
      <c r="P36" s="199">
        <f t="shared" si="2"/>
        <v>0</v>
      </c>
      <c r="Q36" s="213">
        <v>0</v>
      </c>
      <c r="R36" s="201">
        <f t="shared" si="3"/>
        <v>0</v>
      </c>
      <c r="S36" s="204">
        <f t="shared" si="6"/>
        <v>0</v>
      </c>
      <c r="U36" s="168">
        <v>53208100100001</v>
      </c>
      <c r="V36" s="165" t="s">
        <v>138</v>
      </c>
      <c r="W36" s="171">
        <v>0</v>
      </c>
      <c r="AG36" s="29"/>
    </row>
    <row r="37" spans="1:33" s="40" customFormat="1" ht="12.75" customHeight="1" x14ac:dyDescent="0.2">
      <c r="A37" s="638"/>
      <c r="B37" s="641"/>
      <c r="C37" s="86"/>
      <c r="D37" s="140"/>
      <c r="E37" s="141"/>
      <c r="F37" s="142" t="s">
        <v>122</v>
      </c>
      <c r="G37" s="130">
        <v>0</v>
      </c>
      <c r="H37" s="130">
        <v>0</v>
      </c>
      <c r="I37" s="150">
        <v>0</v>
      </c>
      <c r="J37" s="153">
        <f t="shared" si="5"/>
        <v>0</v>
      </c>
      <c r="K37" s="145">
        <f t="shared" si="0"/>
        <v>0</v>
      </c>
      <c r="L37" s="38"/>
      <c r="M37" s="198">
        <v>0</v>
      </c>
      <c r="N37" s="201">
        <f t="shared" si="1"/>
        <v>0</v>
      </c>
      <c r="O37" s="198">
        <v>0</v>
      </c>
      <c r="P37" s="199">
        <f t="shared" si="2"/>
        <v>0</v>
      </c>
      <c r="Q37" s="213">
        <v>0</v>
      </c>
      <c r="R37" s="201">
        <f t="shared" si="3"/>
        <v>0</v>
      </c>
      <c r="S37" s="204">
        <f t="shared" si="6"/>
        <v>0</v>
      </c>
      <c r="U37" s="168">
        <v>53211030000000</v>
      </c>
      <c r="V37" s="165" t="s">
        <v>32</v>
      </c>
      <c r="W37" s="171">
        <v>0</v>
      </c>
      <c r="AG37" s="29"/>
    </row>
    <row r="38" spans="1:33" s="40" customFormat="1" ht="12.75" customHeight="1" x14ac:dyDescent="0.2">
      <c r="A38" s="638"/>
      <c r="B38" s="641"/>
      <c r="C38" s="86"/>
      <c r="D38" s="140"/>
      <c r="E38" s="141"/>
      <c r="F38" s="142" t="s">
        <v>122</v>
      </c>
      <c r="G38" s="130">
        <v>0</v>
      </c>
      <c r="H38" s="130">
        <v>0</v>
      </c>
      <c r="I38" s="150">
        <v>0</v>
      </c>
      <c r="J38" s="153">
        <f t="shared" si="5"/>
        <v>0</v>
      </c>
      <c r="K38" s="145">
        <f t="shared" si="0"/>
        <v>0</v>
      </c>
      <c r="L38" s="38"/>
      <c r="M38" s="198">
        <v>0</v>
      </c>
      <c r="N38" s="201">
        <f t="shared" si="1"/>
        <v>0</v>
      </c>
      <c r="O38" s="198">
        <v>0</v>
      </c>
      <c r="P38" s="199">
        <f t="shared" si="2"/>
        <v>0</v>
      </c>
      <c r="Q38" s="213">
        <v>0</v>
      </c>
      <c r="R38" s="201">
        <f t="shared" si="3"/>
        <v>0</v>
      </c>
      <c r="S38" s="204">
        <f t="shared" si="6"/>
        <v>0</v>
      </c>
      <c r="U38" s="168">
        <v>53212020100000</v>
      </c>
      <c r="V38" s="165" t="s">
        <v>100</v>
      </c>
      <c r="W38" s="171">
        <v>0</v>
      </c>
      <c r="AG38" s="29"/>
    </row>
    <row r="39" spans="1:33" s="40" customFormat="1" ht="12.75" customHeight="1" thickBot="1" x14ac:dyDescent="0.25">
      <c r="A39" s="638"/>
      <c r="B39" s="642"/>
      <c r="C39" s="160"/>
      <c r="D39" s="131"/>
      <c r="E39" s="132"/>
      <c r="F39" s="133" t="s">
        <v>122</v>
      </c>
      <c r="G39" s="134">
        <v>0</v>
      </c>
      <c r="H39" s="134">
        <v>0</v>
      </c>
      <c r="I39" s="151">
        <v>0</v>
      </c>
      <c r="J39" s="154">
        <f t="shared" si="5"/>
        <v>0</v>
      </c>
      <c r="K39" s="143">
        <f t="shared" si="0"/>
        <v>0</v>
      </c>
      <c r="L39" s="38"/>
      <c r="M39" s="205">
        <v>0</v>
      </c>
      <c r="N39" s="202">
        <f t="shared" si="1"/>
        <v>0</v>
      </c>
      <c r="O39" s="205">
        <v>0</v>
      </c>
      <c r="P39" s="216">
        <f t="shared" si="2"/>
        <v>0</v>
      </c>
      <c r="Q39" s="214">
        <v>0</v>
      </c>
      <c r="R39" s="202">
        <f t="shared" si="3"/>
        <v>0</v>
      </c>
      <c r="S39" s="206">
        <f t="shared" si="6"/>
        <v>0</v>
      </c>
      <c r="U39" s="168">
        <v>53214020000000</v>
      </c>
      <c r="V39" s="165" t="s">
        <v>33</v>
      </c>
      <c r="W39" s="171">
        <v>0</v>
      </c>
      <c r="AG39" s="29"/>
    </row>
    <row r="40" spans="1:33" s="40" customFormat="1" ht="12.75" customHeight="1" x14ac:dyDescent="0.2">
      <c r="A40" s="638"/>
      <c r="B40" s="643" t="s">
        <v>123</v>
      </c>
      <c r="C40" s="161" t="s">
        <v>136</v>
      </c>
      <c r="D40" s="126" t="s">
        <v>136</v>
      </c>
      <c r="E40" s="127"/>
      <c r="F40" s="128" t="s">
        <v>122</v>
      </c>
      <c r="G40" s="129">
        <v>0</v>
      </c>
      <c r="H40" s="129">
        <v>0</v>
      </c>
      <c r="I40" s="149">
        <v>0</v>
      </c>
      <c r="J40" s="155">
        <f t="shared" ref="J40:J61" si="7">SUM(G40:I40)</f>
        <v>0</v>
      </c>
      <c r="K40" s="157">
        <f t="shared" si="0"/>
        <v>0</v>
      </c>
      <c r="L40" s="38"/>
      <c r="M40" s="175">
        <v>0</v>
      </c>
      <c r="N40" s="200">
        <f t="shared" si="1"/>
        <v>0</v>
      </c>
      <c r="O40" s="175">
        <v>0</v>
      </c>
      <c r="P40" s="215">
        <f t="shared" si="2"/>
        <v>0</v>
      </c>
      <c r="Q40" s="212">
        <v>0</v>
      </c>
      <c r="R40" s="200">
        <f t="shared" si="3"/>
        <v>0</v>
      </c>
      <c r="S40" s="203">
        <f t="shared" si="6"/>
        <v>0</v>
      </c>
      <c r="U40" s="166"/>
      <c r="V40" s="163" t="s">
        <v>34</v>
      </c>
      <c r="W40" s="169">
        <f>SUM(W41,W46,W49,W60,W70,W78)</f>
        <v>0</v>
      </c>
      <c r="AG40" s="29"/>
    </row>
    <row r="41" spans="1:33" s="40" customFormat="1" ht="12.75" customHeight="1" x14ac:dyDescent="0.2">
      <c r="A41" s="638"/>
      <c r="B41" s="644"/>
      <c r="C41" s="87"/>
      <c r="D41" s="89"/>
      <c r="E41" s="90"/>
      <c r="F41" s="104" t="s">
        <v>122</v>
      </c>
      <c r="G41" s="130">
        <v>0</v>
      </c>
      <c r="H41" s="130">
        <v>0</v>
      </c>
      <c r="I41" s="150">
        <v>0</v>
      </c>
      <c r="J41" s="156">
        <f t="shared" ref="J41:J48" si="8">SUM(G41:I41)</f>
        <v>0</v>
      </c>
      <c r="K41" s="158">
        <f t="shared" si="0"/>
        <v>0</v>
      </c>
      <c r="L41" s="38"/>
      <c r="M41" s="198">
        <v>0</v>
      </c>
      <c r="N41" s="201">
        <f t="shared" si="1"/>
        <v>0</v>
      </c>
      <c r="O41" s="198">
        <v>0</v>
      </c>
      <c r="P41" s="199">
        <f t="shared" si="2"/>
        <v>0</v>
      </c>
      <c r="Q41" s="213">
        <v>0</v>
      </c>
      <c r="R41" s="201">
        <f t="shared" si="3"/>
        <v>0</v>
      </c>
      <c r="S41" s="204">
        <f t="shared" si="6"/>
        <v>0</v>
      </c>
      <c r="U41" s="167"/>
      <c r="V41" s="164" t="s">
        <v>35</v>
      </c>
      <c r="W41" s="170">
        <f>SUM(W42:W45)</f>
        <v>0</v>
      </c>
      <c r="AG41" s="29"/>
    </row>
    <row r="42" spans="1:33" s="40" customFormat="1" ht="12.75" customHeight="1" x14ac:dyDescent="0.2">
      <c r="A42" s="638"/>
      <c r="B42" s="644"/>
      <c r="C42" s="87"/>
      <c r="D42" s="89"/>
      <c r="E42" s="90"/>
      <c r="F42" s="104" t="s">
        <v>122</v>
      </c>
      <c r="G42" s="130">
        <v>0</v>
      </c>
      <c r="H42" s="130">
        <v>0</v>
      </c>
      <c r="I42" s="150">
        <v>0</v>
      </c>
      <c r="J42" s="156">
        <f t="shared" si="8"/>
        <v>0</v>
      </c>
      <c r="K42" s="158">
        <f t="shared" si="0"/>
        <v>0</v>
      </c>
      <c r="L42" s="38"/>
      <c r="M42" s="198">
        <v>0</v>
      </c>
      <c r="N42" s="201">
        <f t="shared" si="1"/>
        <v>0</v>
      </c>
      <c r="O42" s="198">
        <v>0</v>
      </c>
      <c r="P42" s="199">
        <f t="shared" si="2"/>
        <v>0</v>
      </c>
      <c r="Q42" s="213">
        <v>0</v>
      </c>
      <c r="R42" s="201">
        <f t="shared" si="3"/>
        <v>0</v>
      </c>
      <c r="S42" s="204">
        <f t="shared" si="6"/>
        <v>0</v>
      </c>
      <c r="U42" s="168">
        <v>53202020100000</v>
      </c>
      <c r="V42" s="165" t="s">
        <v>39</v>
      </c>
      <c r="W42" s="171">
        <v>0</v>
      </c>
      <c r="AG42" s="29"/>
    </row>
    <row r="43" spans="1:33" s="40" customFormat="1" ht="12.75" customHeight="1" x14ac:dyDescent="0.2">
      <c r="A43" s="638"/>
      <c r="B43" s="644"/>
      <c r="C43" s="87"/>
      <c r="D43" s="89"/>
      <c r="E43" s="90"/>
      <c r="F43" s="104" t="s">
        <v>122</v>
      </c>
      <c r="G43" s="130">
        <v>0</v>
      </c>
      <c r="H43" s="130">
        <v>0</v>
      </c>
      <c r="I43" s="150">
        <v>0</v>
      </c>
      <c r="J43" s="156">
        <f t="shared" si="8"/>
        <v>0</v>
      </c>
      <c r="K43" s="158">
        <f t="shared" si="0"/>
        <v>0</v>
      </c>
      <c r="L43" s="38"/>
      <c r="M43" s="198">
        <v>0</v>
      </c>
      <c r="N43" s="201">
        <f t="shared" si="1"/>
        <v>0</v>
      </c>
      <c r="O43" s="198">
        <v>0</v>
      </c>
      <c r="P43" s="199">
        <f t="shared" si="2"/>
        <v>0</v>
      </c>
      <c r="Q43" s="213">
        <v>0</v>
      </c>
      <c r="R43" s="201">
        <f t="shared" si="3"/>
        <v>0</v>
      </c>
      <c r="S43" s="204">
        <f t="shared" si="6"/>
        <v>0</v>
      </c>
      <c r="U43" s="168">
        <v>53202030000000</v>
      </c>
      <c r="V43" s="165" t="s">
        <v>40</v>
      </c>
      <c r="W43" s="171">
        <v>0</v>
      </c>
      <c r="AG43" s="29"/>
    </row>
    <row r="44" spans="1:33" s="40" customFormat="1" ht="12.75" customHeight="1" x14ac:dyDescent="0.2">
      <c r="A44" s="638"/>
      <c r="B44" s="644"/>
      <c r="C44" s="87"/>
      <c r="D44" s="89"/>
      <c r="E44" s="90"/>
      <c r="F44" s="104" t="s">
        <v>122</v>
      </c>
      <c r="G44" s="130">
        <v>0</v>
      </c>
      <c r="H44" s="130">
        <v>0</v>
      </c>
      <c r="I44" s="150">
        <v>0</v>
      </c>
      <c r="J44" s="156">
        <f t="shared" si="8"/>
        <v>0</v>
      </c>
      <c r="K44" s="158">
        <f t="shared" si="0"/>
        <v>0</v>
      </c>
      <c r="L44" s="38"/>
      <c r="M44" s="198">
        <v>0</v>
      </c>
      <c r="N44" s="201">
        <f t="shared" si="1"/>
        <v>0</v>
      </c>
      <c r="O44" s="198">
        <v>0</v>
      </c>
      <c r="P44" s="199">
        <f t="shared" si="2"/>
        <v>0</v>
      </c>
      <c r="Q44" s="213">
        <v>0</v>
      </c>
      <c r="R44" s="201">
        <f t="shared" si="3"/>
        <v>0</v>
      </c>
      <c r="S44" s="204">
        <f t="shared" si="6"/>
        <v>0</v>
      </c>
      <c r="U44" s="168">
        <v>53211020000000</v>
      </c>
      <c r="V44" s="165" t="s">
        <v>41</v>
      </c>
      <c r="W44" s="171">
        <v>0</v>
      </c>
      <c r="AG44" s="29"/>
    </row>
    <row r="45" spans="1:33" s="40" customFormat="1" ht="12.75" customHeight="1" x14ac:dyDescent="0.2">
      <c r="A45" s="638"/>
      <c r="B45" s="644"/>
      <c r="C45" s="87"/>
      <c r="D45" s="89"/>
      <c r="E45" s="90"/>
      <c r="F45" s="104" t="s">
        <v>122</v>
      </c>
      <c r="G45" s="130">
        <v>0</v>
      </c>
      <c r="H45" s="130">
        <v>0</v>
      </c>
      <c r="I45" s="150">
        <v>0</v>
      </c>
      <c r="J45" s="156">
        <f t="shared" si="8"/>
        <v>0</v>
      </c>
      <c r="K45" s="158">
        <f t="shared" si="0"/>
        <v>0</v>
      </c>
      <c r="L45" s="38"/>
      <c r="M45" s="198">
        <v>0</v>
      </c>
      <c r="N45" s="201">
        <f t="shared" si="1"/>
        <v>0</v>
      </c>
      <c r="O45" s="198">
        <v>0</v>
      </c>
      <c r="P45" s="199">
        <f t="shared" si="2"/>
        <v>0</v>
      </c>
      <c r="Q45" s="213">
        <v>0</v>
      </c>
      <c r="R45" s="201">
        <f t="shared" si="3"/>
        <v>0</v>
      </c>
      <c r="S45" s="204">
        <f t="shared" si="6"/>
        <v>0</v>
      </c>
      <c r="U45" s="168">
        <v>53101004030000</v>
      </c>
      <c r="V45" s="165" t="s">
        <v>38</v>
      </c>
      <c r="W45" s="171">
        <v>0</v>
      </c>
      <c r="AG45" s="29"/>
    </row>
    <row r="46" spans="1:33" s="40" customFormat="1" ht="12.75" customHeight="1" x14ac:dyDescent="0.2">
      <c r="A46" s="638"/>
      <c r="B46" s="644"/>
      <c r="C46" s="87"/>
      <c r="D46" s="89"/>
      <c r="E46" s="90"/>
      <c r="F46" s="104" t="s">
        <v>122</v>
      </c>
      <c r="G46" s="130">
        <v>0</v>
      </c>
      <c r="H46" s="130">
        <v>0</v>
      </c>
      <c r="I46" s="150">
        <v>0</v>
      </c>
      <c r="J46" s="156">
        <f t="shared" si="8"/>
        <v>0</v>
      </c>
      <c r="K46" s="158">
        <f t="shared" si="0"/>
        <v>0</v>
      </c>
      <c r="L46" s="38"/>
      <c r="M46" s="198">
        <v>0</v>
      </c>
      <c r="N46" s="201">
        <f t="shared" si="1"/>
        <v>0</v>
      </c>
      <c r="O46" s="198">
        <v>0</v>
      </c>
      <c r="P46" s="199">
        <f t="shared" si="2"/>
        <v>0</v>
      </c>
      <c r="Q46" s="213">
        <v>0</v>
      </c>
      <c r="R46" s="201">
        <f t="shared" si="3"/>
        <v>0</v>
      </c>
      <c r="S46" s="204">
        <f t="shared" si="6"/>
        <v>0</v>
      </c>
      <c r="U46" s="167"/>
      <c r="V46" s="164" t="s">
        <v>42</v>
      </c>
      <c r="W46" s="170">
        <f>SUM(W47:W48)</f>
        <v>0</v>
      </c>
      <c r="AG46" s="29"/>
    </row>
    <row r="47" spans="1:33" s="40" customFormat="1" ht="12.75" customHeight="1" x14ac:dyDescent="0.2">
      <c r="A47" s="638"/>
      <c r="B47" s="644"/>
      <c r="C47" s="87"/>
      <c r="D47" s="89"/>
      <c r="E47" s="90"/>
      <c r="F47" s="104" t="s">
        <v>122</v>
      </c>
      <c r="G47" s="130">
        <v>0</v>
      </c>
      <c r="H47" s="130">
        <v>0</v>
      </c>
      <c r="I47" s="150">
        <v>0</v>
      </c>
      <c r="J47" s="156">
        <f t="shared" si="8"/>
        <v>0</v>
      </c>
      <c r="K47" s="158">
        <f t="shared" si="0"/>
        <v>0</v>
      </c>
      <c r="L47" s="38"/>
      <c r="M47" s="198">
        <v>0</v>
      </c>
      <c r="N47" s="201">
        <f t="shared" si="1"/>
        <v>0</v>
      </c>
      <c r="O47" s="198">
        <v>0</v>
      </c>
      <c r="P47" s="199">
        <f t="shared" si="2"/>
        <v>0</v>
      </c>
      <c r="Q47" s="213">
        <v>0</v>
      </c>
      <c r="R47" s="201">
        <f t="shared" si="3"/>
        <v>0</v>
      </c>
      <c r="S47" s="204">
        <f t="shared" si="6"/>
        <v>0</v>
      </c>
      <c r="U47" s="168">
        <v>53205080000000</v>
      </c>
      <c r="V47" s="165" t="s">
        <v>43</v>
      </c>
      <c r="W47" s="171">
        <v>0</v>
      </c>
      <c r="AG47" s="29"/>
    </row>
    <row r="48" spans="1:33" s="40" customFormat="1" ht="12.75" customHeight="1" x14ac:dyDescent="0.2">
      <c r="A48" s="638"/>
      <c r="B48" s="644"/>
      <c r="C48" s="87"/>
      <c r="D48" s="89"/>
      <c r="E48" s="90"/>
      <c r="F48" s="104" t="s">
        <v>122</v>
      </c>
      <c r="G48" s="130">
        <v>0</v>
      </c>
      <c r="H48" s="130">
        <v>0</v>
      </c>
      <c r="I48" s="150">
        <v>0</v>
      </c>
      <c r="J48" s="156">
        <f t="shared" si="8"/>
        <v>0</v>
      </c>
      <c r="K48" s="158">
        <f t="shared" si="0"/>
        <v>0</v>
      </c>
      <c r="L48" s="38"/>
      <c r="M48" s="198">
        <v>0</v>
      </c>
      <c r="N48" s="201">
        <f t="shared" si="1"/>
        <v>0</v>
      </c>
      <c r="O48" s="198">
        <v>0</v>
      </c>
      <c r="P48" s="199">
        <f t="shared" si="2"/>
        <v>0</v>
      </c>
      <c r="Q48" s="213">
        <v>0</v>
      </c>
      <c r="R48" s="201">
        <f t="shared" si="3"/>
        <v>0</v>
      </c>
      <c r="S48" s="204">
        <f t="shared" si="6"/>
        <v>0</v>
      </c>
      <c r="U48" s="168">
        <v>53205990000000</v>
      </c>
      <c r="V48" s="165" t="s">
        <v>44</v>
      </c>
      <c r="W48" s="171">
        <v>0</v>
      </c>
      <c r="AG48" s="29"/>
    </row>
    <row r="49" spans="1:33" s="40" customFormat="1" ht="12.75" customHeight="1" x14ac:dyDescent="0.2">
      <c r="A49" s="638"/>
      <c r="B49" s="645"/>
      <c r="C49" s="87"/>
      <c r="D49" s="89"/>
      <c r="E49" s="90"/>
      <c r="F49" s="104" t="s">
        <v>122</v>
      </c>
      <c r="G49" s="130">
        <v>0</v>
      </c>
      <c r="H49" s="130">
        <v>0</v>
      </c>
      <c r="I49" s="150">
        <v>0</v>
      </c>
      <c r="J49" s="156">
        <f t="shared" si="7"/>
        <v>0</v>
      </c>
      <c r="K49" s="158">
        <f t="shared" si="0"/>
        <v>0</v>
      </c>
      <c r="L49" s="38"/>
      <c r="M49" s="198">
        <v>0</v>
      </c>
      <c r="N49" s="201">
        <f t="shared" si="1"/>
        <v>0</v>
      </c>
      <c r="O49" s="198">
        <v>0</v>
      </c>
      <c r="P49" s="199">
        <f t="shared" si="2"/>
        <v>0</v>
      </c>
      <c r="Q49" s="213">
        <v>0</v>
      </c>
      <c r="R49" s="201">
        <f t="shared" si="3"/>
        <v>0</v>
      </c>
      <c r="S49" s="204">
        <f t="shared" si="6"/>
        <v>0</v>
      </c>
      <c r="U49" s="167"/>
      <c r="V49" s="164" t="s">
        <v>45</v>
      </c>
      <c r="W49" s="170">
        <f>SUM(W50:W59)</f>
        <v>0</v>
      </c>
      <c r="AG49" s="29"/>
    </row>
    <row r="50" spans="1:33" s="40" customFormat="1" ht="12.75" customHeight="1" x14ac:dyDescent="0.2">
      <c r="A50" s="638"/>
      <c r="B50" s="644"/>
      <c r="C50" s="87"/>
      <c r="D50" s="89"/>
      <c r="E50" s="90"/>
      <c r="F50" s="104" t="s">
        <v>122</v>
      </c>
      <c r="G50" s="130">
        <v>0</v>
      </c>
      <c r="H50" s="130">
        <v>0</v>
      </c>
      <c r="I50" s="150">
        <v>0</v>
      </c>
      <c r="J50" s="156">
        <f t="shared" ref="J50:J53" si="9">SUM(G50:I50)</f>
        <v>0</v>
      </c>
      <c r="K50" s="158">
        <f t="shared" si="0"/>
        <v>0</v>
      </c>
      <c r="L50" s="38"/>
      <c r="M50" s="198">
        <v>0</v>
      </c>
      <c r="N50" s="201">
        <f t="shared" si="1"/>
        <v>0</v>
      </c>
      <c r="O50" s="198">
        <v>0</v>
      </c>
      <c r="P50" s="199">
        <f t="shared" si="2"/>
        <v>0</v>
      </c>
      <c r="Q50" s="213">
        <v>0</v>
      </c>
      <c r="R50" s="201">
        <f t="shared" si="3"/>
        <v>0</v>
      </c>
      <c r="S50" s="204">
        <f t="shared" si="6"/>
        <v>0</v>
      </c>
      <c r="U50" s="168">
        <v>53203010200000</v>
      </c>
      <c r="V50" s="165" t="s">
        <v>46</v>
      </c>
      <c r="W50" s="171">
        <v>0</v>
      </c>
      <c r="AG50" s="29"/>
    </row>
    <row r="51" spans="1:33" s="40" customFormat="1" ht="12.75" customHeight="1" x14ac:dyDescent="0.2">
      <c r="A51" s="638"/>
      <c r="B51" s="644"/>
      <c r="C51" s="87"/>
      <c r="D51" s="89"/>
      <c r="E51" s="90"/>
      <c r="F51" s="104" t="s">
        <v>122</v>
      </c>
      <c r="G51" s="130">
        <v>0</v>
      </c>
      <c r="H51" s="130">
        <v>0</v>
      </c>
      <c r="I51" s="150">
        <v>0</v>
      </c>
      <c r="J51" s="156">
        <f t="shared" si="9"/>
        <v>0</v>
      </c>
      <c r="K51" s="158">
        <f t="shared" si="0"/>
        <v>0</v>
      </c>
      <c r="L51" s="38"/>
      <c r="M51" s="198">
        <v>0</v>
      </c>
      <c r="N51" s="201">
        <f t="shared" si="1"/>
        <v>0</v>
      </c>
      <c r="O51" s="198">
        <v>0</v>
      </c>
      <c r="P51" s="199">
        <f t="shared" si="2"/>
        <v>0</v>
      </c>
      <c r="Q51" s="213">
        <v>0</v>
      </c>
      <c r="R51" s="201">
        <f t="shared" si="3"/>
        <v>0</v>
      </c>
      <c r="S51" s="204">
        <f t="shared" si="6"/>
        <v>0</v>
      </c>
      <c r="U51" s="168">
        <v>53204010000000</v>
      </c>
      <c r="V51" s="165" t="s">
        <v>47</v>
      </c>
      <c r="W51" s="171">
        <v>0</v>
      </c>
      <c r="AG51" s="29"/>
    </row>
    <row r="52" spans="1:33" s="40" customFormat="1" ht="12.75" customHeight="1" x14ac:dyDescent="0.2">
      <c r="A52" s="638"/>
      <c r="B52" s="644"/>
      <c r="C52" s="87"/>
      <c r="D52" s="89"/>
      <c r="E52" s="90"/>
      <c r="F52" s="104" t="s">
        <v>122</v>
      </c>
      <c r="G52" s="130">
        <v>0</v>
      </c>
      <c r="H52" s="130">
        <v>0</v>
      </c>
      <c r="I52" s="150">
        <v>0</v>
      </c>
      <c r="J52" s="156">
        <f t="shared" si="9"/>
        <v>0</v>
      </c>
      <c r="K52" s="158">
        <f t="shared" si="0"/>
        <v>0</v>
      </c>
      <c r="L52" s="38"/>
      <c r="M52" s="198">
        <v>0</v>
      </c>
      <c r="N52" s="201">
        <f t="shared" si="1"/>
        <v>0</v>
      </c>
      <c r="O52" s="198">
        <v>0</v>
      </c>
      <c r="P52" s="199">
        <f t="shared" si="2"/>
        <v>0</v>
      </c>
      <c r="Q52" s="213">
        <v>0</v>
      </c>
      <c r="R52" s="201">
        <f t="shared" si="3"/>
        <v>0</v>
      </c>
      <c r="S52" s="204">
        <f t="shared" si="6"/>
        <v>0</v>
      </c>
      <c r="U52" s="168">
        <v>53204040200000</v>
      </c>
      <c r="V52" s="165" t="s">
        <v>48</v>
      </c>
      <c r="W52" s="171">
        <v>0</v>
      </c>
      <c r="AG52" s="29"/>
    </row>
    <row r="53" spans="1:33" s="40" customFormat="1" ht="12.75" customHeight="1" x14ac:dyDescent="0.2">
      <c r="A53" s="638"/>
      <c r="B53" s="644"/>
      <c r="C53" s="87"/>
      <c r="D53" s="89"/>
      <c r="E53" s="90"/>
      <c r="F53" s="104" t="s">
        <v>122</v>
      </c>
      <c r="G53" s="130">
        <v>0</v>
      </c>
      <c r="H53" s="130">
        <v>0</v>
      </c>
      <c r="I53" s="150">
        <v>0</v>
      </c>
      <c r="J53" s="156">
        <f t="shared" si="9"/>
        <v>0</v>
      </c>
      <c r="K53" s="158">
        <f t="shared" si="0"/>
        <v>0</v>
      </c>
      <c r="L53" s="38"/>
      <c r="M53" s="198">
        <v>0</v>
      </c>
      <c r="N53" s="201">
        <f t="shared" si="1"/>
        <v>0</v>
      </c>
      <c r="O53" s="198">
        <v>0</v>
      </c>
      <c r="P53" s="199">
        <f t="shared" si="2"/>
        <v>0</v>
      </c>
      <c r="Q53" s="213">
        <v>0</v>
      </c>
      <c r="R53" s="201">
        <f t="shared" si="3"/>
        <v>0</v>
      </c>
      <c r="S53" s="204">
        <f t="shared" si="6"/>
        <v>0</v>
      </c>
      <c r="U53" s="168">
        <v>53204060000000</v>
      </c>
      <c r="V53" s="165" t="s">
        <v>49</v>
      </c>
      <c r="W53" s="171">
        <v>0</v>
      </c>
      <c r="AG53" s="29"/>
    </row>
    <row r="54" spans="1:33" s="40" customFormat="1" ht="12.75" customHeight="1" x14ac:dyDescent="0.2">
      <c r="A54" s="638"/>
      <c r="B54" s="645"/>
      <c r="C54" s="87"/>
      <c r="D54" s="89"/>
      <c r="E54" s="90"/>
      <c r="F54" s="104" t="s">
        <v>122</v>
      </c>
      <c r="G54" s="130">
        <v>0</v>
      </c>
      <c r="H54" s="130">
        <v>0</v>
      </c>
      <c r="I54" s="150">
        <v>0</v>
      </c>
      <c r="J54" s="156">
        <f t="shared" si="7"/>
        <v>0</v>
      </c>
      <c r="K54" s="158">
        <f t="shared" si="0"/>
        <v>0</v>
      </c>
      <c r="L54" s="38"/>
      <c r="M54" s="198">
        <v>0</v>
      </c>
      <c r="N54" s="201">
        <f t="shared" si="1"/>
        <v>0</v>
      </c>
      <c r="O54" s="198">
        <v>0</v>
      </c>
      <c r="P54" s="199">
        <f t="shared" si="2"/>
        <v>0</v>
      </c>
      <c r="Q54" s="213">
        <v>0</v>
      </c>
      <c r="R54" s="201">
        <f t="shared" si="3"/>
        <v>0</v>
      </c>
      <c r="S54" s="204">
        <f t="shared" si="6"/>
        <v>0</v>
      </c>
      <c r="U54" s="168">
        <v>53204070000000</v>
      </c>
      <c r="V54" s="165" t="s">
        <v>50</v>
      </c>
      <c r="W54" s="171">
        <v>0</v>
      </c>
      <c r="AG54" s="29"/>
    </row>
    <row r="55" spans="1:33" s="40" customFormat="1" ht="12.75" customHeight="1" x14ac:dyDescent="0.2">
      <c r="A55" s="638"/>
      <c r="B55" s="645"/>
      <c r="C55" s="87"/>
      <c r="D55" s="89"/>
      <c r="E55" s="90"/>
      <c r="F55" s="104" t="s">
        <v>122</v>
      </c>
      <c r="G55" s="130">
        <v>0</v>
      </c>
      <c r="H55" s="130">
        <v>0</v>
      </c>
      <c r="I55" s="150">
        <v>0</v>
      </c>
      <c r="J55" s="156">
        <f t="shared" si="7"/>
        <v>0</v>
      </c>
      <c r="K55" s="158">
        <f t="shared" si="0"/>
        <v>0</v>
      </c>
      <c r="L55" s="38"/>
      <c r="M55" s="198">
        <v>0</v>
      </c>
      <c r="N55" s="201">
        <f t="shared" si="1"/>
        <v>0</v>
      </c>
      <c r="O55" s="198">
        <v>0</v>
      </c>
      <c r="P55" s="199">
        <f t="shared" si="2"/>
        <v>0</v>
      </c>
      <c r="Q55" s="213">
        <v>0</v>
      </c>
      <c r="R55" s="201">
        <f t="shared" si="3"/>
        <v>0</v>
      </c>
      <c r="S55" s="204">
        <f t="shared" si="6"/>
        <v>0</v>
      </c>
      <c r="U55" s="168">
        <v>53204080000000</v>
      </c>
      <c r="V55" s="165" t="s">
        <v>51</v>
      </c>
      <c r="W55" s="171">
        <v>0</v>
      </c>
      <c r="AG55" s="29"/>
    </row>
    <row r="56" spans="1:33" s="40" customFormat="1" ht="12.75" customHeight="1" x14ac:dyDescent="0.2">
      <c r="A56" s="638"/>
      <c r="B56" s="645"/>
      <c r="C56" s="87"/>
      <c r="D56" s="89"/>
      <c r="E56" s="90"/>
      <c r="F56" s="104" t="s">
        <v>122</v>
      </c>
      <c r="G56" s="130">
        <v>0</v>
      </c>
      <c r="H56" s="130">
        <v>0</v>
      </c>
      <c r="I56" s="150">
        <v>0</v>
      </c>
      <c r="J56" s="156">
        <f t="shared" si="7"/>
        <v>0</v>
      </c>
      <c r="K56" s="158">
        <f t="shared" si="0"/>
        <v>0</v>
      </c>
      <c r="L56" s="38"/>
      <c r="M56" s="198">
        <v>0</v>
      </c>
      <c r="N56" s="201">
        <f t="shared" si="1"/>
        <v>0</v>
      </c>
      <c r="O56" s="198">
        <v>0</v>
      </c>
      <c r="P56" s="199">
        <f t="shared" si="2"/>
        <v>0</v>
      </c>
      <c r="Q56" s="213">
        <v>0</v>
      </c>
      <c r="R56" s="201">
        <f t="shared" si="3"/>
        <v>0</v>
      </c>
      <c r="S56" s="204">
        <f t="shared" si="6"/>
        <v>0</v>
      </c>
      <c r="U56" s="168">
        <v>53214010000000</v>
      </c>
      <c r="V56" s="165" t="s">
        <v>52</v>
      </c>
      <c r="W56" s="171">
        <v>0</v>
      </c>
      <c r="AG56" s="29"/>
    </row>
    <row r="57" spans="1:33" s="40" customFormat="1" ht="12.75" customHeight="1" x14ac:dyDescent="0.2">
      <c r="A57" s="638"/>
      <c r="B57" s="645"/>
      <c r="C57" s="87"/>
      <c r="D57" s="89"/>
      <c r="E57" s="90"/>
      <c r="F57" s="104" t="s">
        <v>122</v>
      </c>
      <c r="G57" s="130">
        <v>0</v>
      </c>
      <c r="H57" s="130">
        <v>0</v>
      </c>
      <c r="I57" s="150">
        <v>0</v>
      </c>
      <c r="J57" s="156">
        <f t="shared" si="7"/>
        <v>0</v>
      </c>
      <c r="K57" s="158">
        <f t="shared" si="0"/>
        <v>0</v>
      </c>
      <c r="L57" s="38"/>
      <c r="M57" s="198">
        <v>0</v>
      </c>
      <c r="N57" s="201">
        <f t="shared" si="1"/>
        <v>0</v>
      </c>
      <c r="O57" s="198">
        <v>0</v>
      </c>
      <c r="P57" s="199">
        <f t="shared" si="2"/>
        <v>0</v>
      </c>
      <c r="Q57" s="213">
        <v>0</v>
      </c>
      <c r="R57" s="201">
        <f t="shared" si="3"/>
        <v>0</v>
      </c>
      <c r="S57" s="204">
        <f t="shared" si="6"/>
        <v>0</v>
      </c>
      <c r="U57" s="168">
        <v>53214040000000</v>
      </c>
      <c r="V57" s="165" t="s">
        <v>139</v>
      </c>
      <c r="W57" s="171">
        <v>0</v>
      </c>
      <c r="AG57" s="29"/>
    </row>
    <row r="58" spans="1:33" s="40" customFormat="1" ht="12.75" customHeight="1" x14ac:dyDescent="0.2">
      <c r="A58" s="638"/>
      <c r="B58" s="645"/>
      <c r="C58" s="87"/>
      <c r="D58" s="89"/>
      <c r="E58" s="90"/>
      <c r="F58" s="104" t="s">
        <v>122</v>
      </c>
      <c r="G58" s="130">
        <v>0</v>
      </c>
      <c r="H58" s="130">
        <v>0</v>
      </c>
      <c r="I58" s="150">
        <v>0</v>
      </c>
      <c r="J58" s="156">
        <f t="shared" si="7"/>
        <v>0</v>
      </c>
      <c r="K58" s="158">
        <f t="shared" si="0"/>
        <v>0</v>
      </c>
      <c r="L58" s="38"/>
      <c r="M58" s="198">
        <v>0</v>
      </c>
      <c r="N58" s="201">
        <f t="shared" si="1"/>
        <v>0</v>
      </c>
      <c r="O58" s="198">
        <v>0</v>
      </c>
      <c r="P58" s="199">
        <f t="shared" si="2"/>
        <v>0</v>
      </c>
      <c r="Q58" s="213">
        <v>0</v>
      </c>
      <c r="R58" s="201">
        <f t="shared" si="3"/>
        <v>0</v>
      </c>
      <c r="S58" s="204">
        <f t="shared" si="6"/>
        <v>0</v>
      </c>
      <c r="U58" s="168">
        <v>55201010100004</v>
      </c>
      <c r="V58" s="165" t="s">
        <v>53</v>
      </c>
      <c r="W58" s="171">
        <v>0</v>
      </c>
      <c r="AG58" s="29"/>
    </row>
    <row r="59" spans="1:33" s="40" customFormat="1" ht="12.75" customHeight="1" x14ac:dyDescent="0.2">
      <c r="A59" s="638"/>
      <c r="B59" s="645"/>
      <c r="C59" s="87"/>
      <c r="D59" s="89"/>
      <c r="E59" s="90"/>
      <c r="F59" s="104" t="s">
        <v>122</v>
      </c>
      <c r="G59" s="130">
        <v>0</v>
      </c>
      <c r="H59" s="130">
        <v>0</v>
      </c>
      <c r="I59" s="150">
        <v>0</v>
      </c>
      <c r="J59" s="156">
        <f t="shared" si="7"/>
        <v>0</v>
      </c>
      <c r="K59" s="158">
        <f t="shared" si="0"/>
        <v>0</v>
      </c>
      <c r="L59" s="38"/>
      <c r="M59" s="198">
        <v>0</v>
      </c>
      <c r="N59" s="201">
        <f t="shared" si="1"/>
        <v>0</v>
      </c>
      <c r="O59" s="198">
        <v>0</v>
      </c>
      <c r="P59" s="199">
        <f t="shared" si="2"/>
        <v>0</v>
      </c>
      <c r="Q59" s="213">
        <v>0</v>
      </c>
      <c r="R59" s="201">
        <f t="shared" si="3"/>
        <v>0</v>
      </c>
      <c r="S59" s="204">
        <f t="shared" si="6"/>
        <v>0</v>
      </c>
      <c r="U59" s="168">
        <v>55201010100005</v>
      </c>
      <c r="V59" s="165" t="s">
        <v>54</v>
      </c>
      <c r="W59" s="171">
        <v>0</v>
      </c>
      <c r="AG59" s="29"/>
    </row>
    <row r="60" spans="1:33" s="40" customFormat="1" ht="12.75" customHeight="1" x14ac:dyDescent="0.2">
      <c r="A60" s="638"/>
      <c r="B60" s="645"/>
      <c r="C60" s="87"/>
      <c r="D60" s="89"/>
      <c r="E60" s="90"/>
      <c r="F60" s="104" t="s">
        <v>122</v>
      </c>
      <c r="G60" s="130">
        <v>0</v>
      </c>
      <c r="H60" s="130">
        <v>0</v>
      </c>
      <c r="I60" s="150">
        <v>0</v>
      </c>
      <c r="J60" s="156">
        <f t="shared" si="7"/>
        <v>0</v>
      </c>
      <c r="K60" s="158">
        <f t="shared" si="0"/>
        <v>0</v>
      </c>
      <c r="L60" s="38"/>
      <c r="M60" s="198">
        <v>0</v>
      </c>
      <c r="N60" s="201">
        <f t="shared" si="1"/>
        <v>0</v>
      </c>
      <c r="O60" s="198">
        <v>0</v>
      </c>
      <c r="P60" s="199">
        <f t="shared" si="2"/>
        <v>0</v>
      </c>
      <c r="Q60" s="213">
        <v>0</v>
      </c>
      <c r="R60" s="201">
        <f t="shared" si="3"/>
        <v>0</v>
      </c>
      <c r="S60" s="204">
        <f t="shared" si="6"/>
        <v>0</v>
      </c>
      <c r="U60" s="167"/>
      <c r="V60" s="164" t="s">
        <v>55</v>
      </c>
      <c r="W60" s="170">
        <f>SUM(W61:W69)</f>
        <v>0</v>
      </c>
      <c r="AG60" s="29"/>
    </row>
    <row r="61" spans="1:33" s="40" customFormat="1" ht="12.75" customHeight="1" thickBot="1" x14ac:dyDescent="0.25">
      <c r="A61" s="639"/>
      <c r="B61" s="646"/>
      <c r="C61" s="160"/>
      <c r="D61" s="131"/>
      <c r="E61" s="132"/>
      <c r="F61" s="133" t="s">
        <v>122</v>
      </c>
      <c r="G61" s="134">
        <v>0</v>
      </c>
      <c r="H61" s="134">
        <v>0</v>
      </c>
      <c r="I61" s="151">
        <v>0</v>
      </c>
      <c r="J61" s="154">
        <f t="shared" si="7"/>
        <v>0</v>
      </c>
      <c r="K61" s="143">
        <f t="shared" si="0"/>
        <v>0</v>
      </c>
      <c r="L61" s="38"/>
      <c r="M61" s="491">
        <v>0</v>
      </c>
      <c r="N61" s="492">
        <f t="shared" si="1"/>
        <v>0</v>
      </c>
      <c r="O61" s="491">
        <v>0</v>
      </c>
      <c r="P61" s="493">
        <f t="shared" si="2"/>
        <v>0</v>
      </c>
      <c r="Q61" s="494">
        <v>0</v>
      </c>
      <c r="R61" s="492">
        <f t="shared" si="3"/>
        <v>0</v>
      </c>
      <c r="S61" s="206">
        <f t="shared" si="6"/>
        <v>0</v>
      </c>
      <c r="U61" s="168">
        <v>53207010000000</v>
      </c>
      <c r="V61" s="165" t="s">
        <v>56</v>
      </c>
      <c r="W61" s="171">
        <v>0</v>
      </c>
      <c r="AG61" s="29"/>
    </row>
    <row r="62" spans="1:33" s="40" customFormat="1" ht="12.75" customHeight="1" thickBot="1" x14ac:dyDescent="0.25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490">
        <f>SUM(K15:K61)</f>
        <v>1973906</v>
      </c>
      <c r="L62" s="29"/>
      <c r="M62" s="495">
        <f>+N62/$K$62</f>
        <v>0.3</v>
      </c>
      <c r="N62" s="496">
        <f>SUM(N15:N61)</f>
        <v>592171.79999999993</v>
      </c>
      <c r="O62" s="495">
        <f>+P62/$K$62</f>
        <v>0.25</v>
      </c>
      <c r="P62" s="496">
        <f>SUM(P15:P61)</f>
        <v>493476.5</v>
      </c>
      <c r="Q62" s="495">
        <f>+R62/$K$62</f>
        <v>0.45</v>
      </c>
      <c r="R62" s="496">
        <f>SUM(R15:R61)</f>
        <v>888257.70000000007</v>
      </c>
      <c r="S62" s="29"/>
      <c r="U62" s="168">
        <v>53207020000000</v>
      </c>
      <c r="V62" s="165" t="s">
        <v>57</v>
      </c>
      <c r="W62" s="171">
        <v>0</v>
      </c>
      <c r="AG62" s="29"/>
    </row>
    <row r="63" spans="1:33" s="40" customFormat="1" ht="12.75" customHeight="1" x14ac:dyDescent="0.2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81">
        <v>1</v>
      </c>
      <c r="L63" s="29"/>
      <c r="M63" s="29"/>
      <c r="O63" s="29"/>
      <c r="P63" s="29"/>
      <c r="Q63" s="29"/>
      <c r="R63" s="29"/>
      <c r="S63" s="29"/>
      <c r="U63" s="168">
        <v>53208020000000</v>
      </c>
      <c r="V63" s="165" t="s">
        <v>58</v>
      </c>
      <c r="W63" s="171">
        <v>0</v>
      </c>
      <c r="AG63" s="29"/>
    </row>
    <row r="64" spans="1:33" s="40" customFormat="1" ht="12.75" customHeight="1" thickBot="1" x14ac:dyDescent="0.25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U64" s="168">
        <v>53208990000000</v>
      </c>
      <c r="V64" s="165" t="s">
        <v>59</v>
      </c>
      <c r="W64" s="171">
        <v>0</v>
      </c>
      <c r="AG64" s="29"/>
    </row>
    <row r="65" spans="1:33" s="40" customFormat="1" ht="12.75" customHeight="1" x14ac:dyDescent="0.2">
      <c r="A65" s="631" t="s">
        <v>158</v>
      </c>
      <c r="B65" s="634" t="s">
        <v>125</v>
      </c>
      <c r="C65" s="159"/>
      <c r="D65" s="135"/>
      <c r="E65" s="136"/>
      <c r="F65" s="137" t="s">
        <v>124</v>
      </c>
      <c r="G65" s="129">
        <v>256987</v>
      </c>
      <c r="H65" s="129">
        <v>0</v>
      </c>
      <c r="I65" s="149">
        <v>0</v>
      </c>
      <c r="J65" s="152">
        <f t="shared" si="5"/>
        <v>256987</v>
      </c>
      <c r="K65" s="144">
        <f t="shared" si="0"/>
        <v>265724.55800000002</v>
      </c>
      <c r="L65" s="38"/>
      <c r="M65" s="29"/>
      <c r="N65" s="29"/>
      <c r="O65" s="29"/>
      <c r="P65" s="29"/>
      <c r="Q65" s="29"/>
      <c r="R65" s="29"/>
      <c r="S65" s="29"/>
      <c r="U65" s="168">
        <v>53209010000000</v>
      </c>
      <c r="V65" s="165" t="s">
        <v>60</v>
      </c>
      <c r="W65" s="171">
        <v>0</v>
      </c>
      <c r="AG65" s="29"/>
    </row>
    <row r="66" spans="1:33" s="40" customFormat="1" ht="12.75" customHeight="1" x14ac:dyDescent="0.2">
      <c r="A66" s="632"/>
      <c r="B66" s="635"/>
      <c r="C66" s="88"/>
      <c r="D66" s="138"/>
      <c r="E66" s="139"/>
      <c r="F66" s="91" t="s">
        <v>124</v>
      </c>
      <c r="G66" s="130">
        <v>0</v>
      </c>
      <c r="H66" s="130">
        <v>0</v>
      </c>
      <c r="I66" s="150">
        <v>0</v>
      </c>
      <c r="J66" s="153">
        <f t="shared" si="5"/>
        <v>0</v>
      </c>
      <c r="K66" s="145">
        <f t="shared" si="0"/>
        <v>0</v>
      </c>
      <c r="L66" s="38"/>
      <c r="M66" s="29"/>
      <c r="N66" s="29"/>
      <c r="O66" s="29"/>
      <c r="P66" s="29"/>
      <c r="Q66" s="29"/>
      <c r="R66" s="29"/>
      <c r="S66" s="29"/>
      <c r="U66" s="168">
        <v>53209040000000</v>
      </c>
      <c r="V66" s="165" t="s">
        <v>61</v>
      </c>
      <c r="W66" s="171">
        <v>0</v>
      </c>
      <c r="AG66" s="29"/>
    </row>
    <row r="67" spans="1:33" s="40" customFormat="1" ht="12.75" customHeight="1" x14ac:dyDescent="0.2">
      <c r="A67" s="632"/>
      <c r="B67" s="635"/>
      <c r="C67" s="88"/>
      <c r="D67" s="138"/>
      <c r="E67" s="139"/>
      <c r="F67" s="91" t="s">
        <v>124</v>
      </c>
      <c r="G67" s="130">
        <v>0</v>
      </c>
      <c r="H67" s="130">
        <v>0</v>
      </c>
      <c r="I67" s="150">
        <v>0</v>
      </c>
      <c r="J67" s="153">
        <f t="shared" si="5"/>
        <v>0</v>
      </c>
      <c r="K67" s="145">
        <f t="shared" si="0"/>
        <v>0</v>
      </c>
      <c r="L67" s="38"/>
      <c r="M67" s="29"/>
      <c r="N67" s="29"/>
      <c r="O67" s="29"/>
      <c r="P67" s="29"/>
      <c r="Q67" s="29"/>
      <c r="R67" s="29"/>
      <c r="S67" s="29"/>
      <c r="U67" s="168">
        <v>53209050000000</v>
      </c>
      <c r="V67" s="165" t="s">
        <v>62</v>
      </c>
      <c r="W67" s="171">
        <v>0</v>
      </c>
      <c r="AG67" s="29"/>
    </row>
    <row r="68" spans="1:33" s="40" customFormat="1" ht="12.75" customHeight="1" x14ac:dyDescent="0.2">
      <c r="A68" s="632"/>
      <c r="B68" s="635"/>
      <c r="C68" s="86"/>
      <c r="D68" s="140"/>
      <c r="E68" s="141"/>
      <c r="F68" s="142" t="s">
        <v>124</v>
      </c>
      <c r="G68" s="130">
        <v>0</v>
      </c>
      <c r="H68" s="130">
        <v>0</v>
      </c>
      <c r="I68" s="150">
        <v>0</v>
      </c>
      <c r="J68" s="153">
        <f t="shared" si="5"/>
        <v>0</v>
      </c>
      <c r="K68" s="145">
        <f t="shared" si="0"/>
        <v>0</v>
      </c>
      <c r="L68" s="38"/>
      <c r="M68" s="29"/>
      <c r="N68" s="29"/>
      <c r="O68" s="29"/>
      <c r="P68" s="29"/>
      <c r="Q68" s="29"/>
      <c r="R68" s="29"/>
      <c r="S68" s="29"/>
      <c r="U68" s="168">
        <v>53209990000000</v>
      </c>
      <c r="V68" s="165" t="s">
        <v>63</v>
      </c>
      <c r="W68" s="171">
        <v>0</v>
      </c>
      <c r="AG68" s="29"/>
    </row>
    <row r="69" spans="1:33" s="40" customFormat="1" ht="12.75" customHeight="1" thickBot="1" x14ac:dyDescent="0.25">
      <c r="A69" s="633"/>
      <c r="B69" s="636"/>
      <c r="C69" s="160"/>
      <c r="D69" s="131"/>
      <c r="E69" s="132"/>
      <c r="F69" s="133" t="s">
        <v>124</v>
      </c>
      <c r="G69" s="134">
        <v>0</v>
      </c>
      <c r="H69" s="134">
        <v>0</v>
      </c>
      <c r="I69" s="151">
        <v>0</v>
      </c>
      <c r="J69" s="154">
        <f t="shared" si="5"/>
        <v>0</v>
      </c>
      <c r="K69" s="143">
        <f t="shared" si="0"/>
        <v>0</v>
      </c>
      <c r="L69" s="38"/>
      <c r="M69" s="29"/>
      <c r="N69" s="29"/>
      <c r="O69" s="29"/>
      <c r="P69" s="29"/>
      <c r="Q69" s="29"/>
      <c r="R69" s="29"/>
      <c r="S69" s="29"/>
      <c r="U69" s="168">
        <v>53210020100000</v>
      </c>
      <c r="V69" s="165" t="s">
        <v>64</v>
      </c>
      <c r="W69" s="171">
        <v>0</v>
      </c>
      <c r="AG69" s="29"/>
    </row>
    <row r="70" spans="1:33" ht="15.75" x14ac:dyDescent="0.2">
      <c r="C70" s="27"/>
      <c r="D70" s="27"/>
      <c r="E70" s="42"/>
      <c r="F70" s="42"/>
      <c r="G70" s="42"/>
      <c r="H70" s="42"/>
      <c r="I70" s="42"/>
      <c r="K70" s="80">
        <f>SUM(K65:K69)</f>
        <v>265724.55800000002</v>
      </c>
      <c r="L70" s="38"/>
      <c r="U70" s="167"/>
      <c r="V70" s="164" t="s">
        <v>65</v>
      </c>
      <c r="W70" s="170">
        <f>SUM(W71:W77)</f>
        <v>0</v>
      </c>
    </row>
    <row r="71" spans="1:33" x14ac:dyDescent="0.2">
      <c r="K71" s="81">
        <v>1</v>
      </c>
      <c r="L71" s="38"/>
      <c r="M71" s="43"/>
      <c r="O71" s="43"/>
      <c r="Q71" s="43"/>
      <c r="U71" s="168">
        <v>53206030000000</v>
      </c>
      <c r="V71" s="165" t="s">
        <v>101</v>
      </c>
      <c r="W71" s="171">
        <v>0</v>
      </c>
    </row>
    <row r="72" spans="1:33" x14ac:dyDescent="0.2">
      <c r="L72" s="38"/>
      <c r="U72" s="168">
        <v>53206040000000</v>
      </c>
      <c r="V72" s="165" t="s">
        <v>102</v>
      </c>
      <c r="W72" s="171">
        <v>0</v>
      </c>
    </row>
    <row r="73" spans="1:33" x14ac:dyDescent="0.2">
      <c r="U73" s="168">
        <v>53206060000000</v>
      </c>
      <c r="V73" s="165" t="s">
        <v>103</v>
      </c>
      <c r="W73" s="171">
        <v>0</v>
      </c>
    </row>
    <row r="74" spans="1:33" x14ac:dyDescent="0.2">
      <c r="U74" s="168">
        <v>53206070000000</v>
      </c>
      <c r="V74" s="165" t="s">
        <v>104</v>
      </c>
      <c r="W74" s="171">
        <v>0</v>
      </c>
    </row>
    <row r="75" spans="1:33" ht="15.75" customHeight="1" x14ac:dyDescent="0.2">
      <c r="H75" s="162"/>
      <c r="U75" s="168">
        <v>53206990000000</v>
      </c>
      <c r="V75" s="165" t="s">
        <v>105</v>
      </c>
      <c r="W75" s="171">
        <v>0</v>
      </c>
    </row>
    <row r="76" spans="1:33" x14ac:dyDescent="0.2">
      <c r="U76" s="168">
        <v>53208030000000</v>
      </c>
      <c r="V76" s="165" t="s">
        <v>106</v>
      </c>
      <c r="W76" s="171">
        <v>0</v>
      </c>
    </row>
    <row r="77" spans="1:33" x14ac:dyDescent="0.2">
      <c r="U77" s="168">
        <v>53212060000000</v>
      </c>
      <c r="V77" s="165" t="s">
        <v>99</v>
      </c>
      <c r="W77" s="171">
        <v>0</v>
      </c>
    </row>
    <row r="78" spans="1:33" x14ac:dyDescent="0.2">
      <c r="U78" s="167"/>
      <c r="V78" s="164" t="s">
        <v>66</v>
      </c>
      <c r="W78" s="170">
        <f>SUM(W79:W79)</f>
        <v>0</v>
      </c>
    </row>
    <row r="79" spans="1:33" x14ac:dyDescent="0.2">
      <c r="U79" s="168">
        <v>53204999000000</v>
      </c>
      <c r="V79" s="165" t="s">
        <v>98</v>
      </c>
      <c r="W79" s="171">
        <v>0</v>
      </c>
    </row>
    <row r="80" spans="1:33" x14ac:dyDescent="0.2">
      <c r="U80" s="172"/>
      <c r="V80" s="173" t="s">
        <v>164</v>
      </c>
      <c r="W80" s="174">
        <f>+W40+W15</f>
        <v>5000000</v>
      </c>
    </row>
    <row r="83" ht="15.75" customHeight="1" x14ac:dyDescent="0.2"/>
    <row r="97" spans="11:12" x14ac:dyDescent="0.2">
      <c r="L97" s="176"/>
    </row>
    <row r="99" spans="11:12" x14ac:dyDescent="0.2">
      <c r="K99" s="195"/>
    </row>
    <row r="101" spans="11:12" x14ac:dyDescent="0.2">
      <c r="K101" s="177"/>
    </row>
  </sheetData>
  <sheetProtection password="9C6E" sheet="1" objects="1" scenarios="1"/>
  <mergeCells count="43">
    <mergeCell ref="AN15:AO15"/>
    <mergeCell ref="AP14:AQ14"/>
    <mergeCell ref="AP15:AQ15"/>
    <mergeCell ref="AR14:AS14"/>
    <mergeCell ref="AR15:AS15"/>
    <mergeCell ref="S13:S14"/>
    <mergeCell ref="AN9:AS10"/>
    <mergeCell ref="M9:S10"/>
    <mergeCell ref="AG9:AL10"/>
    <mergeCell ref="Z9:AE10"/>
    <mergeCell ref="W13:W14"/>
    <mergeCell ref="AI13:AJ13"/>
    <mergeCell ref="AK13:AL13"/>
    <mergeCell ref="AN14:AO14"/>
    <mergeCell ref="Z13:AA13"/>
    <mergeCell ref="AB13:AC13"/>
    <mergeCell ref="AD13:AE13"/>
    <mergeCell ref="AR13:AS13"/>
    <mergeCell ref="AP13:AQ13"/>
    <mergeCell ref="AN13:AO13"/>
    <mergeCell ref="A65:A69"/>
    <mergeCell ref="B65:B69"/>
    <mergeCell ref="A15:A61"/>
    <mergeCell ref="B15:B24"/>
    <mergeCell ref="B25:B34"/>
    <mergeCell ref="B35:B39"/>
    <mergeCell ref="B40:B61"/>
    <mergeCell ref="A9:H9"/>
    <mergeCell ref="U9:W10"/>
    <mergeCell ref="U13:U14"/>
    <mergeCell ref="V13:V14"/>
    <mergeCell ref="AG13:AH13"/>
    <mergeCell ref="K13:K14"/>
    <mergeCell ref="M13:N13"/>
    <mergeCell ref="O13:P13"/>
    <mergeCell ref="Q13:R13"/>
    <mergeCell ref="A13:B14"/>
    <mergeCell ref="C13:C14"/>
    <mergeCell ref="D13:D14"/>
    <mergeCell ref="E13:E14"/>
    <mergeCell ref="F13:F14"/>
    <mergeCell ref="G13:J13"/>
    <mergeCell ref="M12:R12"/>
  </mergeCells>
  <conditionalFormatting sqref="S15:S61">
    <cfRule type="cellIs" dxfId="1" priority="1" operator="lessThan">
      <formula>1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IK12"/>
  <sheetViews>
    <sheetView showGridLines="0" zoomScale="90" zoomScaleNormal="90" workbookViewId="0">
      <selection activeCell="D26" sqref="D26"/>
    </sheetView>
  </sheetViews>
  <sheetFormatPr baseColWidth="10" defaultColWidth="11.42578125" defaultRowHeight="12.75" x14ac:dyDescent="0.2"/>
  <cols>
    <col min="1" max="1" width="42.140625" style="4" bestFit="1" customWidth="1"/>
    <col min="2" max="2" width="33" style="4" bestFit="1" customWidth="1"/>
    <col min="3" max="3" width="14.140625" style="23" customWidth="1"/>
    <col min="4" max="4" width="14.140625" style="23" bestFit="1" customWidth="1"/>
    <col min="5" max="17" width="14.140625" style="23" customWidth="1"/>
    <col min="18" max="18" width="13.28515625" style="4" customWidth="1"/>
    <col min="19" max="19" width="14.140625" style="4" bestFit="1" customWidth="1"/>
    <col min="20" max="20" width="14.140625" style="4" customWidth="1"/>
    <col min="21" max="21" width="12.28515625" style="4" customWidth="1"/>
    <col min="22" max="16384" width="11.42578125" style="4"/>
  </cols>
  <sheetData>
    <row r="1" spans="1:245" s="6" customFormat="1" x14ac:dyDescent="0.2">
      <c r="B1" s="5"/>
      <c r="C1" s="7"/>
      <c r="D1" s="7"/>
      <c r="E1" s="7"/>
      <c r="F1" s="7"/>
      <c r="G1" s="45" t="s">
        <v>231</v>
      </c>
      <c r="H1" s="7"/>
      <c r="I1" s="7"/>
      <c r="J1" s="7"/>
      <c r="K1" s="7"/>
      <c r="L1" s="7"/>
      <c r="M1" s="7"/>
      <c r="N1" s="7"/>
      <c r="O1" s="7"/>
      <c r="P1" s="7"/>
      <c r="Q1" s="7"/>
      <c r="IJ1" s="4"/>
      <c r="IK1" s="4"/>
    </row>
    <row r="2" spans="1:245" s="6" customFormat="1" x14ac:dyDescent="0.2">
      <c r="B2" s="8"/>
      <c r="C2" s="7"/>
      <c r="D2" s="7"/>
      <c r="E2" s="7"/>
      <c r="F2" s="7"/>
      <c r="G2" s="45" t="s">
        <v>223</v>
      </c>
      <c r="H2" s="7"/>
      <c r="I2" s="7"/>
      <c r="J2" s="7"/>
      <c r="K2" s="7"/>
      <c r="L2" s="7"/>
      <c r="M2" s="7"/>
      <c r="N2" s="7"/>
      <c r="O2" s="7"/>
      <c r="P2" s="7"/>
      <c r="Q2" s="7"/>
      <c r="IJ2" s="4"/>
      <c r="IK2" s="4"/>
    </row>
    <row r="3" spans="1:245" s="6" customFormat="1" x14ac:dyDescent="0.2">
      <c r="B3" s="4"/>
      <c r="IJ3" s="4"/>
      <c r="IK3" s="4"/>
    </row>
    <row r="4" spans="1:245" s="6" customFormat="1" ht="17.25" customHeight="1" x14ac:dyDescent="0.2">
      <c r="B4" s="23"/>
      <c r="C4" s="122"/>
      <c r="F4" s="122" t="s">
        <v>0</v>
      </c>
      <c r="G4" s="671" t="str">
        <f>+'B) Reajuste Tarifas y Ocupación'!F5</f>
        <v>(DEPTO./DELEG.)</v>
      </c>
      <c r="H4" s="672"/>
      <c r="I4" s="122"/>
      <c r="J4" s="122"/>
      <c r="K4" s="122"/>
      <c r="L4" s="122"/>
      <c r="M4" s="122"/>
      <c r="N4" s="122"/>
      <c r="O4" s="122"/>
      <c r="P4" s="122"/>
      <c r="Q4" s="122"/>
      <c r="IA4" s="4"/>
      <c r="IB4" s="4"/>
      <c r="IC4" s="4"/>
      <c r="ID4" s="4"/>
      <c r="IE4" s="4"/>
      <c r="IF4" s="4"/>
    </row>
    <row r="5" spans="1:245" s="6" customFormat="1" x14ac:dyDescent="0.2">
      <c r="B5" s="23"/>
      <c r="C5" s="122"/>
      <c r="F5" s="122"/>
      <c r="G5" s="125"/>
      <c r="H5" s="125"/>
      <c r="I5" s="122"/>
      <c r="J5" s="122"/>
      <c r="K5" s="122"/>
      <c r="L5" s="122"/>
      <c r="M5" s="122"/>
      <c r="N5" s="122"/>
      <c r="O5" s="122"/>
      <c r="P5" s="122"/>
      <c r="Q5" s="122"/>
      <c r="IA5" s="4"/>
      <c r="IB5" s="4"/>
      <c r="IC5" s="4"/>
      <c r="ID5" s="4"/>
      <c r="IE5" s="4"/>
      <c r="IF5" s="4"/>
    </row>
    <row r="6" spans="1:245" s="6" customFormat="1" ht="15.75" x14ac:dyDescent="0.2">
      <c r="A6" s="678" t="s">
        <v>182</v>
      </c>
      <c r="B6" s="678"/>
      <c r="C6" s="678"/>
      <c r="D6" s="678"/>
      <c r="E6" s="124"/>
      <c r="F6" s="122"/>
      <c r="G6" s="125"/>
      <c r="H6" s="125"/>
      <c r="I6" s="122"/>
      <c r="J6" s="122"/>
      <c r="K6" s="122"/>
      <c r="L6" s="122"/>
      <c r="M6" s="122"/>
      <c r="N6" s="122"/>
      <c r="O6" s="122"/>
      <c r="P6" s="122"/>
      <c r="Q6" s="122"/>
      <c r="IA6" s="4"/>
      <c r="IB6" s="4"/>
      <c r="IC6" s="4"/>
      <c r="ID6" s="4"/>
      <c r="IE6" s="4"/>
      <c r="IF6" s="4"/>
    </row>
    <row r="7" spans="1:245" s="6" customFormat="1" ht="13.5" thickBot="1" x14ac:dyDescent="0.25"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  <c r="HX7" s="4"/>
      <c r="HY7" s="4"/>
      <c r="HZ7" s="4"/>
      <c r="IA7" s="4"/>
      <c r="IB7" s="4"/>
      <c r="IC7" s="4"/>
      <c r="ID7" s="4"/>
      <c r="IE7" s="4"/>
      <c r="IF7" s="4"/>
    </row>
    <row r="8" spans="1:245" ht="16.5" customHeight="1" x14ac:dyDescent="0.2">
      <c r="A8" s="679" t="s">
        <v>116</v>
      </c>
      <c r="B8" s="681" t="s">
        <v>5</v>
      </c>
      <c r="C8" s="676" t="s">
        <v>152</v>
      </c>
      <c r="D8" s="564"/>
      <c r="E8" s="564"/>
      <c r="F8" s="564"/>
      <c r="G8" s="677"/>
      <c r="H8" s="673" t="s">
        <v>87</v>
      </c>
      <c r="I8" s="674"/>
      <c r="J8" s="674"/>
      <c r="K8" s="674"/>
      <c r="L8" s="675"/>
      <c r="M8" s="669" t="s">
        <v>128</v>
      </c>
      <c r="N8" s="669"/>
      <c r="O8" s="669"/>
      <c r="P8" s="669"/>
      <c r="Q8" s="670"/>
      <c r="R8" s="669" t="s">
        <v>129</v>
      </c>
      <c r="S8" s="669"/>
      <c r="T8" s="669"/>
      <c r="U8" s="669"/>
      <c r="V8" s="670"/>
    </row>
    <row r="9" spans="1:245" ht="64.5" thickBot="1" x14ac:dyDescent="0.25">
      <c r="A9" s="680" t="e">
        <f>NA()</f>
        <v>#N/A</v>
      </c>
      <c r="B9" s="682" t="e">
        <f>NA()</f>
        <v>#N/A</v>
      </c>
      <c r="C9" s="99" t="s">
        <v>88</v>
      </c>
      <c r="D9" s="98" t="s">
        <v>150</v>
      </c>
      <c r="E9" s="98" t="s">
        <v>151</v>
      </c>
      <c r="F9" s="98" t="s">
        <v>89</v>
      </c>
      <c r="G9" s="69" t="s">
        <v>90</v>
      </c>
      <c r="H9" s="100" t="s">
        <v>88</v>
      </c>
      <c r="I9" s="97" t="s">
        <v>150</v>
      </c>
      <c r="J9" s="97" t="s">
        <v>151</v>
      </c>
      <c r="K9" s="97" t="s">
        <v>89</v>
      </c>
      <c r="L9" s="70" t="s">
        <v>90</v>
      </c>
      <c r="M9" s="96" t="s">
        <v>88</v>
      </c>
      <c r="N9" s="97" t="s">
        <v>150</v>
      </c>
      <c r="O9" s="97" t="s">
        <v>151</v>
      </c>
      <c r="P9" s="97" t="s">
        <v>89</v>
      </c>
      <c r="Q9" s="79" t="s">
        <v>90</v>
      </c>
      <c r="R9" s="101" t="s">
        <v>88</v>
      </c>
      <c r="S9" s="97" t="s">
        <v>150</v>
      </c>
      <c r="T9" s="97" t="s">
        <v>151</v>
      </c>
      <c r="U9" s="97" t="s">
        <v>89</v>
      </c>
      <c r="V9" s="79" t="s">
        <v>90</v>
      </c>
    </row>
    <row r="10" spans="1:245" s="10" customFormat="1" x14ac:dyDescent="0.2">
      <c r="A10" s="666" t="str">
        <f>+'B) Reajuste Tarifas y Ocupación'!A12</f>
        <v>Jardín Infantil Olitas de Mar</v>
      </c>
      <c r="B10" s="411" t="str">
        <f>+'B) Reajuste Tarifas y Ocupación'!B12</f>
        <v>Media jornada</v>
      </c>
      <c r="C10" s="415">
        <f>+'B) Reajuste Tarifas y Ocupación'!M12</f>
        <v>47700</v>
      </c>
      <c r="D10" s="416">
        <f>+'B) Reajuste Tarifas y Ocupación'!N12</f>
        <v>54400</v>
      </c>
      <c r="E10" s="416">
        <f>+'B) Reajuste Tarifas y Ocupación'!O12</f>
        <v>57300</v>
      </c>
      <c r="F10" s="416">
        <f>+'B) Reajuste Tarifas y Ocupación'!P12</f>
        <v>72300</v>
      </c>
      <c r="G10" s="423">
        <f>+'B) Reajuste Tarifas y Ocupación'!Q12</f>
        <v>116100</v>
      </c>
      <c r="H10" s="426">
        <f>+'B) Reajuste Tarifas y Ocupación'!C12</f>
        <v>46100</v>
      </c>
      <c r="I10" s="427">
        <f>+'B) Reajuste Tarifas y Ocupación'!D12</f>
        <v>55400</v>
      </c>
      <c r="J10" s="427">
        <f>+'B) Reajuste Tarifas y Ocupación'!E12</f>
        <v>55400</v>
      </c>
      <c r="K10" s="427">
        <f>+'B) Reajuste Tarifas y Ocupación'!F12</f>
        <v>69900</v>
      </c>
      <c r="L10" s="431">
        <f>+'B) Reajuste Tarifas y Ocupación'!G12</f>
        <v>112200</v>
      </c>
      <c r="M10" s="365">
        <f t="shared" ref="M10:Q11" si="0">C10-H10</f>
        <v>1600</v>
      </c>
      <c r="N10" s="355">
        <f t="shared" si="0"/>
        <v>-1000</v>
      </c>
      <c r="O10" s="355">
        <f t="shared" si="0"/>
        <v>1900</v>
      </c>
      <c r="P10" s="355">
        <f t="shared" si="0"/>
        <v>2400</v>
      </c>
      <c r="Q10" s="438">
        <f t="shared" si="0"/>
        <v>3900</v>
      </c>
      <c r="R10" s="442">
        <f>+'B) Reajuste Tarifas y Ocupación'!H12</f>
        <v>3.4000000000000002E-2</v>
      </c>
      <c r="S10" s="443">
        <f>+'B) Reajuste Tarifas y Ocupación'!I12</f>
        <v>3.4000000000000002E-2</v>
      </c>
      <c r="T10" s="443">
        <f>+'B) Reajuste Tarifas y Ocupación'!J12</f>
        <v>3.4000000000000002E-2</v>
      </c>
      <c r="U10" s="443">
        <f>+'B) Reajuste Tarifas y Ocupación'!K12</f>
        <v>3.4000000000000002E-2</v>
      </c>
      <c r="V10" s="444">
        <f>+'B) Reajuste Tarifas y Ocupación'!L12</f>
        <v>3.4000000000000002E-2</v>
      </c>
    </row>
    <row r="11" spans="1:245" s="10" customFormat="1" x14ac:dyDescent="0.2">
      <c r="A11" s="667"/>
      <c r="B11" s="412" t="str">
        <f>+'B) Reajuste Tarifas y Ocupación'!B13</f>
        <v>Media jornada Extendida</v>
      </c>
      <c r="C11" s="418">
        <f>+'B) Reajuste Tarifas y Ocupación'!M13</f>
        <v>54500</v>
      </c>
      <c r="D11" s="414">
        <f>+'B) Reajuste Tarifas y Ocupación'!N13</f>
        <v>62200</v>
      </c>
      <c r="E11" s="414">
        <f>+'B) Reajuste Tarifas y Ocupación'!O13</f>
        <v>65400</v>
      </c>
      <c r="F11" s="414">
        <f>+'B) Reajuste Tarifas y Ocupación'!P13</f>
        <v>103400</v>
      </c>
      <c r="G11" s="424">
        <f>+'B) Reajuste Tarifas y Ocupación'!Q13</f>
        <v>154000</v>
      </c>
      <c r="H11" s="428">
        <f>+'B) Reajuste Tarifas y Ocupación'!C13</f>
        <v>52700</v>
      </c>
      <c r="I11" s="425">
        <f>+'B) Reajuste Tarifas y Ocupación'!D13</f>
        <v>63300</v>
      </c>
      <c r="J11" s="425">
        <f>+'B) Reajuste Tarifas y Ocupación'!E13</f>
        <v>63300</v>
      </c>
      <c r="K11" s="425">
        <f>+'B) Reajuste Tarifas y Ocupación'!F13</f>
        <v>100000</v>
      </c>
      <c r="L11" s="432">
        <f>+'B) Reajuste Tarifas y Ocupación'!G13</f>
        <v>148900</v>
      </c>
      <c r="M11" s="435">
        <f t="shared" si="0"/>
        <v>1800</v>
      </c>
      <c r="N11" s="434">
        <f t="shared" si="0"/>
        <v>-1100</v>
      </c>
      <c r="O11" s="434">
        <f t="shared" si="0"/>
        <v>2100</v>
      </c>
      <c r="P11" s="434">
        <f t="shared" si="0"/>
        <v>3400</v>
      </c>
      <c r="Q11" s="439">
        <f t="shared" si="0"/>
        <v>5100</v>
      </c>
      <c r="R11" s="445">
        <f>+'B) Reajuste Tarifas y Ocupación'!H13</f>
        <v>3.4000000000000002E-2</v>
      </c>
      <c r="S11" s="441">
        <f>+'B) Reajuste Tarifas y Ocupación'!I13</f>
        <v>3.4000000000000002E-2</v>
      </c>
      <c r="T11" s="441">
        <f>+'B) Reajuste Tarifas y Ocupación'!J13</f>
        <v>3.4000000000000002E-2</v>
      </c>
      <c r="U11" s="441">
        <f>+'B) Reajuste Tarifas y Ocupación'!K13</f>
        <v>3.4000000000000002E-2</v>
      </c>
      <c r="V11" s="446">
        <f>+'B) Reajuste Tarifas y Ocupación'!L13</f>
        <v>3.4000000000000002E-2</v>
      </c>
    </row>
    <row r="12" spans="1:245" s="10" customFormat="1" ht="13.5" thickBot="1" x14ac:dyDescent="0.25">
      <c r="A12" s="668"/>
      <c r="B12" s="413" t="str">
        <f>+'B) Reajuste Tarifas y Ocupación'!B14</f>
        <v>Jornada Completa</v>
      </c>
      <c r="C12" s="420">
        <f>+'B) Reajuste Tarifas y Ocupación'!M14</f>
        <v>85600</v>
      </c>
      <c r="D12" s="421">
        <f>+'B) Reajuste Tarifas y Ocupación'!N14</f>
        <v>97500</v>
      </c>
      <c r="E12" s="421">
        <f>+'B) Reajuste Tarifas y Ocupación'!O14</f>
        <v>102700</v>
      </c>
      <c r="F12" s="421">
        <f>+'B) Reajuste Tarifas y Ocupación'!P14</f>
        <v>132400</v>
      </c>
      <c r="G12" s="178">
        <f>+'B) Reajuste Tarifas y Ocupación'!Q14</f>
        <v>212800</v>
      </c>
      <c r="H12" s="429">
        <f>+'B) Reajuste Tarifas y Ocupación'!C14</f>
        <v>82700</v>
      </c>
      <c r="I12" s="430">
        <f>+'B) Reajuste Tarifas y Ocupación'!D14</f>
        <v>99300</v>
      </c>
      <c r="J12" s="430">
        <f>+'B) Reajuste Tarifas y Ocupación'!E14</f>
        <v>99300</v>
      </c>
      <c r="K12" s="430">
        <f>+'B) Reajuste Tarifas y Ocupación'!F14</f>
        <v>128000</v>
      </c>
      <c r="L12" s="433">
        <f>+'B) Reajuste Tarifas y Ocupación'!G14</f>
        <v>205800</v>
      </c>
      <c r="M12" s="436">
        <f t="shared" ref="M12" si="1">C12-H12</f>
        <v>2900</v>
      </c>
      <c r="N12" s="437">
        <f t="shared" ref="N12" si="2">D12-I12</f>
        <v>-1800</v>
      </c>
      <c r="O12" s="437">
        <f t="shared" ref="O12" si="3">E12-J12</f>
        <v>3400</v>
      </c>
      <c r="P12" s="437">
        <f t="shared" ref="P12" si="4">F12-K12</f>
        <v>4400</v>
      </c>
      <c r="Q12" s="440">
        <f t="shared" ref="Q12" si="5">G12-L12</f>
        <v>7000</v>
      </c>
      <c r="R12" s="447">
        <f>+'B) Reajuste Tarifas y Ocupación'!H14</f>
        <v>3.4000000000000002E-2</v>
      </c>
      <c r="S12" s="448">
        <f>+'B) Reajuste Tarifas y Ocupación'!I14</f>
        <v>3.4000000000000002E-2</v>
      </c>
      <c r="T12" s="448">
        <f>+'B) Reajuste Tarifas y Ocupación'!J14</f>
        <v>3.4000000000000002E-2</v>
      </c>
      <c r="U12" s="448">
        <f>+'B) Reajuste Tarifas y Ocupación'!K14</f>
        <v>3.4000000000000002E-2</v>
      </c>
      <c r="V12" s="449">
        <f>+'B) Reajuste Tarifas y Ocupación'!L14</f>
        <v>3.4000000000000002E-2</v>
      </c>
    </row>
  </sheetData>
  <sheetProtection password="9C6E" sheet="1" objects="1" scenarios="1"/>
  <mergeCells count="9">
    <mergeCell ref="A10:A12"/>
    <mergeCell ref="R8:V8"/>
    <mergeCell ref="G4:H4"/>
    <mergeCell ref="H8:L8"/>
    <mergeCell ref="M8:Q8"/>
    <mergeCell ref="C8:G8"/>
    <mergeCell ref="A6:D6"/>
    <mergeCell ref="A8:A9"/>
    <mergeCell ref="B8:B9"/>
  </mergeCells>
  <conditionalFormatting sqref="M10:Q12">
    <cfRule type="cellIs" dxfId="0" priority="1" operator="lessThan">
      <formula>0</formula>
    </cfRule>
  </conditionalFormatting>
  <pageMargins left="0.75" right="0.75" top="1" bottom="0.64583333333333337" header="0" footer="0.51180555555555551"/>
  <pageSetup firstPageNumber="0" fitToHeight="14" orientation="landscape" horizontalDpi="300" verticalDpi="300" r:id="rId1"/>
  <headerFooter alignWithMargins="0">
    <oddHeader>&amp;LSEPT - 2004&amp;CDIRECTIVA D.B.S.A.
ORDINARIA&amp;R02-BS0307/02
Pag &amp;P de &amp;N/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IY39"/>
  <sheetViews>
    <sheetView showGridLines="0" zoomScale="80" zoomScaleNormal="80" workbookViewId="0">
      <selection activeCell="D42" sqref="D42"/>
    </sheetView>
  </sheetViews>
  <sheetFormatPr baseColWidth="10" defaultColWidth="11.42578125" defaultRowHeight="12.75" x14ac:dyDescent="0.2"/>
  <cols>
    <col min="1" max="1" width="7.140625" style="29" customWidth="1"/>
    <col min="2" max="2" width="37.28515625" style="29" customWidth="1"/>
    <col min="3" max="3" width="28" style="29" customWidth="1"/>
    <col min="4" max="4" width="24.140625" style="29" customWidth="1"/>
    <col min="5" max="5" width="25.140625" style="29" customWidth="1"/>
    <col min="6" max="6" width="22.140625" style="29" customWidth="1"/>
    <col min="7" max="7" width="14.85546875" style="29" customWidth="1"/>
    <col min="8" max="8" width="15" style="29" customWidth="1"/>
    <col min="9" max="9" width="15.140625" style="29" customWidth="1"/>
    <col min="10" max="10" width="17.42578125" style="29" customWidth="1"/>
    <col min="11" max="12" width="19.140625" style="29" customWidth="1"/>
    <col min="13" max="13" width="16.140625" style="29" customWidth="1"/>
    <col min="14" max="14" width="17.140625" style="29" customWidth="1"/>
    <col min="15" max="15" width="14.85546875" style="29" customWidth="1"/>
    <col min="16" max="16" width="17.7109375" style="29" customWidth="1"/>
    <col min="17" max="17" width="17.140625" style="29" customWidth="1"/>
    <col min="18" max="18" width="18.140625" style="44" customWidth="1"/>
    <col min="19" max="19" width="16.28515625" style="29" customWidth="1"/>
    <col min="20" max="20" width="15.85546875" style="29" customWidth="1"/>
    <col min="21" max="21" width="14.85546875" style="29" customWidth="1"/>
    <col min="22" max="22" width="15.85546875" style="29" customWidth="1"/>
    <col min="23" max="23" width="14.28515625" style="29" customWidth="1"/>
    <col min="24" max="24" width="14.85546875" style="29" customWidth="1"/>
    <col min="25" max="25" width="14.140625" style="29" customWidth="1"/>
    <col min="26" max="26" width="16.85546875" style="29" customWidth="1"/>
    <col min="27" max="27" width="17.5703125" style="29" customWidth="1"/>
    <col min="28" max="28" width="15.28515625" style="29" customWidth="1"/>
    <col min="29" max="29" width="19.7109375" style="29" customWidth="1"/>
    <col min="30" max="30" width="17.42578125" style="29" customWidth="1"/>
    <col min="31" max="31" width="12" style="29" customWidth="1"/>
    <col min="32" max="16384" width="11.42578125" style="29"/>
  </cols>
  <sheetData>
    <row r="1" spans="2:259" s="6" customFormat="1" x14ac:dyDescent="0.2">
      <c r="C1" s="7"/>
      <c r="D1" s="7"/>
      <c r="E1" s="45" t="s">
        <v>232</v>
      </c>
      <c r="F1" s="45"/>
      <c r="G1" s="45"/>
      <c r="H1" s="45"/>
      <c r="I1" s="45"/>
      <c r="J1" s="7"/>
      <c r="K1" s="7"/>
      <c r="IM1" s="4"/>
      <c r="IN1" s="4"/>
    </row>
    <row r="2" spans="2:259" s="6" customFormat="1" x14ac:dyDescent="0.2">
      <c r="E2" s="45" t="s">
        <v>224</v>
      </c>
      <c r="F2" s="45"/>
      <c r="G2" s="45"/>
      <c r="H2" s="45"/>
      <c r="I2" s="45"/>
      <c r="IM2" s="4"/>
      <c r="IN2" s="4"/>
    </row>
    <row r="3" spans="2:259" s="6" customFormat="1" x14ac:dyDescent="0.2">
      <c r="B3" s="24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ID3" s="4"/>
      <c r="IE3" s="4"/>
      <c r="IF3" s="4"/>
      <c r="IG3" s="4"/>
      <c r="IH3" s="4"/>
      <c r="II3" s="4"/>
    </row>
    <row r="4" spans="2:259" s="6" customFormat="1" ht="18.75" customHeight="1" x14ac:dyDescent="0.2">
      <c r="B4" s="24"/>
      <c r="D4" s="121" t="s">
        <v>0</v>
      </c>
      <c r="E4" s="196" t="str">
        <f>+'B) Reajuste Tarifas y Ocupación'!F5</f>
        <v>(DEPTO./DELEG.)</v>
      </c>
      <c r="F4" s="73"/>
      <c r="G4" s="74"/>
      <c r="H4" s="74"/>
      <c r="I4" s="74"/>
      <c r="J4" s="74"/>
      <c r="N4" s="3"/>
      <c r="ID4" s="4"/>
      <c r="IE4" s="4"/>
      <c r="IF4" s="4"/>
      <c r="IG4" s="4"/>
      <c r="IH4" s="4"/>
      <c r="II4" s="4"/>
    </row>
    <row r="5" spans="2:259" s="6" customFormat="1" x14ac:dyDescent="0.2">
      <c r="B5" s="24"/>
      <c r="D5" s="122"/>
      <c r="E5" s="125"/>
      <c r="F5" s="125"/>
      <c r="G5" s="125"/>
      <c r="H5" s="125"/>
      <c r="I5" s="125"/>
      <c r="J5" s="125"/>
      <c r="N5" s="3"/>
      <c r="ID5" s="4"/>
      <c r="IE5" s="4"/>
      <c r="IF5" s="4"/>
      <c r="IG5" s="4"/>
      <c r="IH5" s="4"/>
      <c r="II5" s="4"/>
    </row>
    <row r="6" spans="2:259" s="6" customFormat="1" x14ac:dyDescent="0.2">
      <c r="B6" s="24"/>
      <c r="D6" s="122"/>
      <c r="E6" s="125"/>
      <c r="F6" s="125"/>
      <c r="G6" s="125"/>
      <c r="H6" s="125"/>
      <c r="I6" s="125"/>
      <c r="J6" s="125"/>
      <c r="N6" s="3"/>
      <c r="ID6" s="4"/>
      <c r="IE6" s="4"/>
      <c r="IF6" s="4"/>
      <c r="IG6" s="4"/>
      <c r="IH6" s="4"/>
      <c r="II6" s="4"/>
    </row>
    <row r="7" spans="2:259" s="14" customFormat="1" ht="15.75" x14ac:dyDescent="0.2">
      <c r="B7" s="545" t="s">
        <v>183</v>
      </c>
      <c r="C7" s="545"/>
      <c r="D7" s="545"/>
      <c r="E7" s="545"/>
      <c r="F7" s="123"/>
      <c r="G7" s="123"/>
      <c r="H7" s="123"/>
      <c r="I7" s="123"/>
      <c r="J7" s="125"/>
      <c r="K7" s="75" t="s">
        <v>4</v>
      </c>
      <c r="L7" s="76">
        <v>3.4000000000000002E-2</v>
      </c>
      <c r="N7" s="26"/>
      <c r="ID7" s="10"/>
      <c r="IE7" s="10"/>
      <c r="IF7" s="10"/>
      <c r="IG7" s="10"/>
      <c r="IH7" s="10"/>
      <c r="II7" s="10"/>
    </row>
    <row r="8" spans="2:259" ht="13.5" thickBot="1" x14ac:dyDescent="0.25"/>
    <row r="9" spans="2:259" ht="15" x14ac:dyDescent="0.2">
      <c r="B9" s="683" t="s">
        <v>116</v>
      </c>
      <c r="C9" s="623" t="s">
        <v>73</v>
      </c>
      <c r="D9" s="623" t="s">
        <v>74</v>
      </c>
      <c r="E9" s="625" t="s">
        <v>3</v>
      </c>
      <c r="F9" s="699" t="s">
        <v>82</v>
      </c>
      <c r="G9" s="685" t="s">
        <v>160</v>
      </c>
      <c r="H9" s="686"/>
      <c r="I9" s="686"/>
      <c r="J9" s="687"/>
      <c r="K9" s="688" t="s">
        <v>162</v>
      </c>
      <c r="L9" s="690" t="s">
        <v>117</v>
      </c>
      <c r="O9" s="28"/>
      <c r="P9" s="28"/>
      <c r="Q9" s="28"/>
      <c r="R9" s="28"/>
      <c r="S9" s="28"/>
      <c r="T9" s="28"/>
    </row>
    <row r="10" spans="2:259" ht="39" thickBot="1" x14ac:dyDescent="0.25">
      <c r="B10" s="684"/>
      <c r="C10" s="624"/>
      <c r="D10" s="624"/>
      <c r="E10" s="626"/>
      <c r="F10" s="700"/>
      <c r="G10" s="207" t="s">
        <v>118</v>
      </c>
      <c r="H10" s="77" t="s">
        <v>119</v>
      </c>
      <c r="I10" s="77" t="s">
        <v>120</v>
      </c>
      <c r="J10" s="245" t="s">
        <v>161</v>
      </c>
      <c r="K10" s="689"/>
      <c r="L10" s="691"/>
      <c r="M10" s="30"/>
      <c r="N10" s="63"/>
      <c r="O10" s="63"/>
      <c r="P10" s="21"/>
      <c r="Q10" s="21"/>
      <c r="R10" s="21"/>
      <c r="S10" s="30"/>
      <c r="T10" s="692"/>
      <c r="U10" s="692"/>
      <c r="V10" s="692"/>
      <c r="W10" s="692"/>
      <c r="X10" s="30"/>
    </row>
    <row r="11" spans="2:259" s="2" customFormat="1" x14ac:dyDescent="0.2">
      <c r="B11" s="693" t="str">
        <f>+'B) Reajuste Tarifas y Ocupación'!A12</f>
        <v>Jardín Infantil Olitas de Mar</v>
      </c>
      <c r="C11" s="247" t="s">
        <v>136</v>
      </c>
      <c r="D11" s="247" t="s">
        <v>136</v>
      </c>
      <c r="E11" s="247" t="s">
        <v>143</v>
      </c>
      <c r="F11" s="251" t="s">
        <v>137</v>
      </c>
      <c r="G11" s="254">
        <v>1234567</v>
      </c>
      <c r="H11" s="248">
        <v>0</v>
      </c>
      <c r="I11" s="248">
        <v>0</v>
      </c>
      <c r="J11" s="255">
        <f>SUM(G11:I11)</f>
        <v>1234567</v>
      </c>
      <c r="K11" s="260">
        <f>+J11*(1+$L$7)</f>
        <v>1276542.2779999999</v>
      </c>
      <c r="L11" s="696">
        <f>SUM(K11:K31)</f>
        <v>1276542.2779999999</v>
      </c>
      <c r="M11" s="30"/>
      <c r="N11" s="35"/>
      <c r="O11" s="35"/>
      <c r="P11" s="64"/>
      <c r="Q11" s="64"/>
      <c r="R11" s="64"/>
      <c r="S11" s="32"/>
      <c r="T11" s="31"/>
      <c r="U11" s="31"/>
      <c r="V11" s="31"/>
      <c r="W11" s="31"/>
      <c r="X11" s="33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2:259" s="2" customFormat="1" x14ac:dyDescent="0.2">
      <c r="B12" s="694"/>
      <c r="C12" s="246" t="s">
        <v>136</v>
      </c>
      <c r="D12" s="246" t="s">
        <v>136</v>
      </c>
      <c r="E12" s="246" t="s">
        <v>144</v>
      </c>
      <c r="F12" s="252" t="s">
        <v>137</v>
      </c>
      <c r="G12" s="256">
        <v>0</v>
      </c>
      <c r="H12" s="197">
        <v>0</v>
      </c>
      <c r="I12" s="197">
        <v>0</v>
      </c>
      <c r="J12" s="257">
        <f t="shared" ref="J12:J31" si="0">SUM(G12:I12)</f>
        <v>0</v>
      </c>
      <c r="K12" s="261">
        <f t="shared" ref="K12:K31" si="1">+J12*(1+$L$7)</f>
        <v>0</v>
      </c>
      <c r="L12" s="697"/>
      <c r="M12" s="30"/>
      <c r="N12" s="35"/>
      <c r="O12" s="35"/>
      <c r="P12" s="21"/>
      <c r="Q12" s="21"/>
      <c r="R12" s="21"/>
      <c r="S12" s="32"/>
      <c r="T12" s="31"/>
      <c r="U12" s="31"/>
      <c r="V12" s="31"/>
      <c r="W12" s="31"/>
      <c r="X12" s="33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2:259" s="2" customFormat="1" x14ac:dyDescent="0.2">
      <c r="B13" s="694"/>
      <c r="C13" s="246" t="s">
        <v>136</v>
      </c>
      <c r="D13" s="246" t="s">
        <v>136</v>
      </c>
      <c r="E13" s="246" t="s">
        <v>145</v>
      </c>
      <c r="F13" s="252" t="s">
        <v>137</v>
      </c>
      <c r="G13" s="256">
        <v>0</v>
      </c>
      <c r="H13" s="197">
        <v>0</v>
      </c>
      <c r="I13" s="197">
        <v>0</v>
      </c>
      <c r="J13" s="257">
        <f t="shared" si="0"/>
        <v>0</v>
      </c>
      <c r="K13" s="261">
        <f t="shared" si="1"/>
        <v>0</v>
      </c>
      <c r="L13" s="697"/>
      <c r="M13" s="30"/>
      <c r="N13" s="35"/>
      <c r="O13" s="35"/>
      <c r="P13" s="21"/>
      <c r="Q13" s="21"/>
      <c r="R13" s="21"/>
      <c r="S13" s="32"/>
      <c r="T13" s="31"/>
      <c r="U13" s="31"/>
      <c r="V13" s="31"/>
      <c r="W13" s="31"/>
      <c r="X13" s="33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2:259" s="2" customFormat="1" x14ac:dyDescent="0.2">
      <c r="B14" s="694"/>
      <c r="C14" s="246" t="s">
        <v>136</v>
      </c>
      <c r="D14" s="246" t="s">
        <v>136</v>
      </c>
      <c r="E14" s="246" t="s">
        <v>146</v>
      </c>
      <c r="F14" s="252" t="s">
        <v>137</v>
      </c>
      <c r="G14" s="256">
        <v>0</v>
      </c>
      <c r="H14" s="197">
        <v>0</v>
      </c>
      <c r="I14" s="197">
        <v>0</v>
      </c>
      <c r="J14" s="257">
        <f t="shared" si="0"/>
        <v>0</v>
      </c>
      <c r="K14" s="261">
        <f t="shared" si="1"/>
        <v>0</v>
      </c>
      <c r="L14" s="697"/>
      <c r="M14" s="30"/>
      <c r="N14" s="35"/>
      <c r="O14" s="35"/>
      <c r="P14" s="21"/>
      <c r="Q14" s="21"/>
      <c r="R14" s="21"/>
      <c r="S14" s="32"/>
      <c r="T14" s="31"/>
      <c r="U14" s="31"/>
      <c r="V14" s="31"/>
      <c r="W14" s="31"/>
      <c r="X14" s="33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2:259" s="2" customFormat="1" x14ac:dyDescent="0.2">
      <c r="B15" s="694"/>
      <c r="C15" s="246" t="s">
        <v>136</v>
      </c>
      <c r="D15" s="246" t="s">
        <v>136</v>
      </c>
      <c r="E15" s="246" t="s">
        <v>147</v>
      </c>
      <c r="F15" s="252" t="s">
        <v>137</v>
      </c>
      <c r="G15" s="256">
        <v>0</v>
      </c>
      <c r="H15" s="197">
        <v>0</v>
      </c>
      <c r="I15" s="197">
        <v>0</v>
      </c>
      <c r="J15" s="257">
        <f t="shared" si="0"/>
        <v>0</v>
      </c>
      <c r="K15" s="261">
        <f t="shared" si="1"/>
        <v>0</v>
      </c>
      <c r="L15" s="697"/>
      <c r="M15" s="30"/>
      <c r="N15" s="35"/>
      <c r="O15" s="35"/>
      <c r="P15" s="21"/>
      <c r="Q15" s="21"/>
      <c r="R15" s="21"/>
      <c r="S15" s="32"/>
      <c r="T15" s="31"/>
      <c r="U15" s="31"/>
      <c r="V15" s="31"/>
      <c r="W15" s="31"/>
      <c r="X15" s="33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2:259" s="2" customFormat="1" x14ac:dyDescent="0.2">
      <c r="B16" s="694"/>
      <c r="C16" s="246"/>
      <c r="D16" s="246"/>
      <c r="E16" s="246"/>
      <c r="F16" s="252"/>
      <c r="G16" s="256">
        <v>0</v>
      </c>
      <c r="H16" s="197">
        <v>0</v>
      </c>
      <c r="I16" s="197">
        <v>0</v>
      </c>
      <c r="J16" s="257">
        <f t="shared" si="0"/>
        <v>0</v>
      </c>
      <c r="K16" s="261">
        <f t="shared" si="1"/>
        <v>0</v>
      </c>
      <c r="L16" s="697"/>
      <c r="M16" s="30"/>
      <c r="N16" s="35"/>
      <c r="O16" s="35"/>
      <c r="P16" s="21"/>
      <c r="Q16" s="21"/>
      <c r="R16" s="21"/>
      <c r="S16" s="32"/>
      <c r="T16" s="31"/>
      <c r="U16" s="31"/>
      <c r="V16" s="31"/>
      <c r="W16" s="31"/>
      <c r="X16" s="33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2:259" s="2" customFormat="1" x14ac:dyDescent="0.2">
      <c r="B17" s="694"/>
      <c r="C17" s="246"/>
      <c r="D17" s="246"/>
      <c r="E17" s="246"/>
      <c r="F17" s="252"/>
      <c r="G17" s="256">
        <v>0</v>
      </c>
      <c r="H17" s="197">
        <v>0</v>
      </c>
      <c r="I17" s="197">
        <v>0</v>
      </c>
      <c r="J17" s="257">
        <f t="shared" si="0"/>
        <v>0</v>
      </c>
      <c r="K17" s="261">
        <f t="shared" si="1"/>
        <v>0</v>
      </c>
      <c r="L17" s="697"/>
      <c r="M17" s="30"/>
      <c r="N17" s="35"/>
      <c r="O17" s="35"/>
      <c r="P17" s="21"/>
      <c r="Q17" s="21"/>
      <c r="R17" s="21"/>
      <c r="S17" s="32"/>
      <c r="T17" s="31"/>
      <c r="U17" s="31"/>
      <c r="V17" s="31"/>
      <c r="W17" s="31"/>
      <c r="X17" s="33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2:259" s="2" customFormat="1" x14ac:dyDescent="0.2">
      <c r="B18" s="694"/>
      <c r="C18" s="246"/>
      <c r="D18" s="246"/>
      <c r="E18" s="246"/>
      <c r="F18" s="252"/>
      <c r="G18" s="256">
        <v>0</v>
      </c>
      <c r="H18" s="197">
        <v>0</v>
      </c>
      <c r="I18" s="197">
        <v>0</v>
      </c>
      <c r="J18" s="257">
        <f>SUM(G18:I18)</f>
        <v>0</v>
      </c>
      <c r="K18" s="261">
        <f>+J18*(1+$L$7)</f>
        <v>0</v>
      </c>
      <c r="L18" s="697"/>
      <c r="M18" s="30"/>
      <c r="N18" s="35"/>
      <c r="O18" s="35"/>
      <c r="P18" s="21"/>
      <c r="Q18" s="21"/>
      <c r="R18" s="21"/>
      <c r="S18" s="32"/>
      <c r="T18" s="31"/>
      <c r="U18" s="31"/>
      <c r="V18" s="31"/>
      <c r="W18" s="31"/>
      <c r="X18" s="33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2:259" s="2" customFormat="1" x14ac:dyDescent="0.2">
      <c r="B19" s="694"/>
      <c r="C19" s="246"/>
      <c r="D19" s="246"/>
      <c r="E19" s="246"/>
      <c r="F19" s="252"/>
      <c r="G19" s="256">
        <v>0</v>
      </c>
      <c r="H19" s="197">
        <v>0</v>
      </c>
      <c r="I19" s="197">
        <v>0</v>
      </c>
      <c r="J19" s="257">
        <f t="shared" ref="J19:J26" si="2">SUM(G19:I19)</f>
        <v>0</v>
      </c>
      <c r="K19" s="261">
        <f t="shared" ref="K19:K26" si="3">+J19*(1+$L$7)</f>
        <v>0</v>
      </c>
      <c r="L19" s="697"/>
      <c r="M19" s="30"/>
      <c r="N19" s="35"/>
      <c r="O19" s="35"/>
      <c r="P19" s="21"/>
      <c r="Q19" s="21"/>
      <c r="R19" s="21"/>
      <c r="S19" s="32"/>
      <c r="T19" s="31"/>
      <c r="U19" s="31"/>
      <c r="V19" s="31"/>
      <c r="W19" s="31"/>
      <c r="X19" s="33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2:259" s="2" customFormat="1" x14ac:dyDescent="0.2">
      <c r="B20" s="694"/>
      <c r="C20" s="246"/>
      <c r="D20" s="246"/>
      <c r="E20" s="246"/>
      <c r="F20" s="252"/>
      <c r="G20" s="256">
        <v>0</v>
      </c>
      <c r="H20" s="197">
        <v>0</v>
      </c>
      <c r="I20" s="197">
        <v>0</v>
      </c>
      <c r="J20" s="257">
        <f t="shared" si="2"/>
        <v>0</v>
      </c>
      <c r="K20" s="261">
        <f t="shared" si="3"/>
        <v>0</v>
      </c>
      <c r="L20" s="697"/>
      <c r="M20" s="30"/>
      <c r="N20" s="35"/>
      <c r="O20" s="35"/>
      <c r="P20" s="21"/>
      <c r="Q20" s="21"/>
      <c r="R20" s="21"/>
      <c r="S20" s="32"/>
      <c r="T20" s="31"/>
      <c r="U20" s="31"/>
      <c r="V20" s="31"/>
      <c r="W20" s="31"/>
      <c r="X20" s="33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2:259" s="2" customFormat="1" x14ac:dyDescent="0.2">
      <c r="B21" s="694"/>
      <c r="C21" s="246"/>
      <c r="D21" s="246"/>
      <c r="E21" s="246"/>
      <c r="F21" s="252"/>
      <c r="G21" s="256">
        <v>0</v>
      </c>
      <c r="H21" s="197">
        <v>0</v>
      </c>
      <c r="I21" s="197">
        <v>0</v>
      </c>
      <c r="J21" s="257">
        <f t="shared" si="2"/>
        <v>0</v>
      </c>
      <c r="K21" s="261">
        <f t="shared" si="3"/>
        <v>0</v>
      </c>
      <c r="L21" s="697"/>
      <c r="M21" s="30"/>
      <c r="N21" s="35"/>
      <c r="O21" s="35"/>
      <c r="P21" s="21"/>
      <c r="Q21" s="21"/>
      <c r="R21" s="21"/>
      <c r="S21" s="32"/>
      <c r="T21" s="31"/>
      <c r="U21" s="31"/>
      <c r="V21" s="31"/>
      <c r="W21" s="31"/>
      <c r="X21" s="33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2:259" s="2" customFormat="1" x14ac:dyDescent="0.2">
      <c r="B22" s="694"/>
      <c r="C22" s="246"/>
      <c r="D22" s="246"/>
      <c r="E22" s="246"/>
      <c r="F22" s="252"/>
      <c r="G22" s="256">
        <v>0</v>
      </c>
      <c r="H22" s="197">
        <v>0</v>
      </c>
      <c r="I22" s="197">
        <v>0</v>
      </c>
      <c r="J22" s="257">
        <f t="shared" si="2"/>
        <v>0</v>
      </c>
      <c r="K22" s="261">
        <f t="shared" si="3"/>
        <v>0</v>
      </c>
      <c r="L22" s="697"/>
      <c r="M22" s="30"/>
      <c r="N22" s="35"/>
      <c r="O22" s="35"/>
      <c r="P22" s="21"/>
      <c r="Q22" s="21"/>
      <c r="R22" s="21"/>
      <c r="S22" s="32"/>
      <c r="T22" s="31"/>
      <c r="U22" s="31"/>
      <c r="V22" s="31"/>
      <c r="W22" s="31"/>
      <c r="X22" s="33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</row>
    <row r="23" spans="2:259" s="2" customFormat="1" x14ac:dyDescent="0.2">
      <c r="B23" s="694"/>
      <c r="C23" s="246"/>
      <c r="D23" s="246"/>
      <c r="E23" s="246"/>
      <c r="F23" s="252"/>
      <c r="G23" s="256">
        <v>0</v>
      </c>
      <c r="H23" s="197">
        <v>0</v>
      </c>
      <c r="I23" s="197">
        <v>0</v>
      </c>
      <c r="J23" s="257">
        <f t="shared" si="2"/>
        <v>0</v>
      </c>
      <c r="K23" s="261">
        <f t="shared" si="3"/>
        <v>0</v>
      </c>
      <c r="L23" s="697"/>
      <c r="M23" s="30"/>
      <c r="N23" s="35"/>
      <c r="O23" s="35"/>
      <c r="P23" s="21"/>
      <c r="Q23" s="21"/>
      <c r="R23" s="21"/>
      <c r="S23" s="32"/>
      <c r="T23" s="31"/>
      <c r="U23" s="31"/>
      <c r="V23" s="31"/>
      <c r="W23" s="31"/>
      <c r="X23" s="33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</row>
    <row r="24" spans="2:259" s="2" customFormat="1" x14ac:dyDescent="0.2">
      <c r="B24" s="694"/>
      <c r="C24" s="246"/>
      <c r="D24" s="246"/>
      <c r="E24" s="246"/>
      <c r="F24" s="252"/>
      <c r="G24" s="256">
        <v>0</v>
      </c>
      <c r="H24" s="197">
        <v>0</v>
      </c>
      <c r="I24" s="197">
        <v>0</v>
      </c>
      <c r="J24" s="257">
        <f t="shared" si="2"/>
        <v>0</v>
      </c>
      <c r="K24" s="261">
        <f t="shared" si="3"/>
        <v>0</v>
      </c>
      <c r="L24" s="697"/>
      <c r="M24" s="30"/>
      <c r="N24" s="35"/>
      <c r="O24" s="35"/>
      <c r="P24" s="21"/>
      <c r="Q24" s="21"/>
      <c r="R24" s="21"/>
      <c r="S24" s="32"/>
      <c r="T24" s="31"/>
      <c r="U24" s="31"/>
      <c r="V24" s="31"/>
      <c r="W24" s="31"/>
      <c r="X24" s="33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</row>
    <row r="25" spans="2:259" s="2" customFormat="1" x14ac:dyDescent="0.2">
      <c r="B25" s="694"/>
      <c r="C25" s="246"/>
      <c r="D25" s="246"/>
      <c r="E25" s="246"/>
      <c r="F25" s="252"/>
      <c r="G25" s="256">
        <v>0</v>
      </c>
      <c r="H25" s="197">
        <v>0</v>
      </c>
      <c r="I25" s="197">
        <v>0</v>
      </c>
      <c r="J25" s="257">
        <f t="shared" si="2"/>
        <v>0</v>
      </c>
      <c r="K25" s="261">
        <f t="shared" si="3"/>
        <v>0</v>
      </c>
      <c r="L25" s="697"/>
      <c r="M25" s="30"/>
      <c r="N25" s="35"/>
      <c r="O25" s="35"/>
      <c r="P25" s="21"/>
      <c r="Q25" s="21"/>
      <c r="R25" s="21"/>
      <c r="S25" s="32"/>
      <c r="T25" s="31"/>
      <c r="U25" s="31"/>
      <c r="V25" s="31"/>
      <c r="W25" s="31"/>
      <c r="X25" s="33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</row>
    <row r="26" spans="2:259" s="2" customFormat="1" x14ac:dyDescent="0.2">
      <c r="B26" s="694"/>
      <c r="C26" s="246"/>
      <c r="D26" s="246"/>
      <c r="E26" s="246"/>
      <c r="F26" s="252"/>
      <c r="G26" s="256">
        <v>0</v>
      </c>
      <c r="H26" s="197">
        <v>0</v>
      </c>
      <c r="I26" s="197">
        <v>0</v>
      </c>
      <c r="J26" s="257">
        <f t="shared" si="2"/>
        <v>0</v>
      </c>
      <c r="K26" s="261">
        <f t="shared" si="3"/>
        <v>0</v>
      </c>
      <c r="L26" s="697"/>
      <c r="M26" s="30"/>
      <c r="N26" s="35"/>
      <c r="O26" s="35"/>
      <c r="P26" s="21"/>
      <c r="Q26" s="21"/>
      <c r="R26" s="21"/>
      <c r="S26" s="32"/>
      <c r="T26" s="31"/>
      <c r="U26" s="31"/>
      <c r="V26" s="31"/>
      <c r="W26" s="31"/>
      <c r="X26" s="33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</row>
    <row r="27" spans="2:259" s="2" customFormat="1" x14ac:dyDescent="0.2">
      <c r="B27" s="694"/>
      <c r="C27" s="246"/>
      <c r="D27" s="246"/>
      <c r="E27" s="246"/>
      <c r="F27" s="252"/>
      <c r="G27" s="256">
        <v>0</v>
      </c>
      <c r="H27" s="197">
        <v>0</v>
      </c>
      <c r="I27" s="197">
        <v>0</v>
      </c>
      <c r="J27" s="257">
        <f t="shared" si="0"/>
        <v>0</v>
      </c>
      <c r="K27" s="261">
        <f t="shared" si="1"/>
        <v>0</v>
      </c>
      <c r="L27" s="697"/>
      <c r="M27" s="30"/>
      <c r="N27" s="35"/>
      <c r="O27" s="35"/>
      <c r="P27" s="21"/>
      <c r="Q27" s="21"/>
      <c r="R27" s="21"/>
      <c r="S27" s="32"/>
      <c r="T27" s="31"/>
      <c r="U27" s="31"/>
      <c r="V27" s="31"/>
      <c r="W27" s="31"/>
      <c r="X27" s="33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</row>
    <row r="28" spans="2:259" s="2" customFormat="1" x14ac:dyDescent="0.2">
      <c r="B28" s="694"/>
      <c r="C28" s="246"/>
      <c r="D28" s="246"/>
      <c r="E28" s="246"/>
      <c r="F28" s="252"/>
      <c r="G28" s="256">
        <v>0</v>
      </c>
      <c r="H28" s="197">
        <v>0</v>
      </c>
      <c r="I28" s="197">
        <v>0</v>
      </c>
      <c r="J28" s="257">
        <f t="shared" si="0"/>
        <v>0</v>
      </c>
      <c r="K28" s="261">
        <f t="shared" si="1"/>
        <v>0</v>
      </c>
      <c r="L28" s="697"/>
      <c r="M28" s="30"/>
      <c r="N28" s="35"/>
      <c r="O28" s="35"/>
      <c r="P28" s="21"/>
      <c r="Q28" s="21"/>
      <c r="R28" s="21"/>
      <c r="S28" s="32"/>
      <c r="T28" s="31"/>
      <c r="U28" s="31"/>
      <c r="V28" s="31"/>
      <c r="W28" s="31"/>
      <c r="X28" s="33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</row>
    <row r="29" spans="2:259" s="2" customFormat="1" x14ac:dyDescent="0.2">
      <c r="B29" s="694"/>
      <c r="C29" s="246"/>
      <c r="D29" s="246"/>
      <c r="E29" s="246"/>
      <c r="F29" s="252"/>
      <c r="G29" s="256">
        <v>0</v>
      </c>
      <c r="H29" s="197">
        <v>0</v>
      </c>
      <c r="I29" s="197">
        <v>0</v>
      </c>
      <c r="J29" s="257">
        <f t="shared" si="0"/>
        <v>0</v>
      </c>
      <c r="K29" s="261">
        <f t="shared" si="1"/>
        <v>0</v>
      </c>
      <c r="L29" s="697"/>
      <c r="M29" s="30"/>
      <c r="N29" s="35"/>
      <c r="O29" s="35"/>
      <c r="P29" s="21"/>
      <c r="Q29" s="21"/>
      <c r="R29" s="21"/>
      <c r="S29" s="32"/>
      <c r="T29" s="31"/>
      <c r="U29" s="31"/>
      <c r="V29" s="31"/>
      <c r="W29" s="31"/>
      <c r="X29" s="33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</row>
    <row r="30" spans="2:259" s="2" customFormat="1" x14ac:dyDescent="0.2">
      <c r="B30" s="694"/>
      <c r="C30" s="246"/>
      <c r="D30" s="246"/>
      <c r="E30" s="246"/>
      <c r="F30" s="252"/>
      <c r="G30" s="256">
        <v>0</v>
      </c>
      <c r="H30" s="197">
        <v>0</v>
      </c>
      <c r="I30" s="197">
        <v>0</v>
      </c>
      <c r="J30" s="257">
        <f t="shared" si="0"/>
        <v>0</v>
      </c>
      <c r="K30" s="261">
        <f t="shared" si="1"/>
        <v>0</v>
      </c>
      <c r="L30" s="697"/>
      <c r="M30" s="30"/>
      <c r="N30" s="35"/>
      <c r="O30" s="35"/>
      <c r="P30" s="21"/>
      <c r="Q30" s="21"/>
      <c r="R30" s="21"/>
      <c r="S30" s="32"/>
      <c r="T30" s="31"/>
      <c r="U30" s="31"/>
      <c r="V30" s="31"/>
      <c r="W30" s="31"/>
      <c r="X30" s="33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</row>
    <row r="31" spans="2:259" ht="13.5" thickBot="1" x14ac:dyDescent="0.25">
      <c r="B31" s="695"/>
      <c r="C31" s="249"/>
      <c r="D31" s="249"/>
      <c r="E31" s="249"/>
      <c r="F31" s="253"/>
      <c r="G31" s="258">
        <v>0</v>
      </c>
      <c r="H31" s="250">
        <v>0</v>
      </c>
      <c r="I31" s="250">
        <v>0</v>
      </c>
      <c r="J31" s="259">
        <f t="shared" si="0"/>
        <v>0</v>
      </c>
      <c r="K31" s="262">
        <f t="shared" si="1"/>
        <v>0</v>
      </c>
      <c r="L31" s="698"/>
      <c r="M31" s="30"/>
      <c r="N31" s="35"/>
      <c r="O31" s="35"/>
      <c r="P31" s="35"/>
      <c r="Q31" s="35"/>
      <c r="R31" s="35"/>
      <c r="S31" s="36"/>
      <c r="T31" s="35"/>
      <c r="U31" s="35"/>
      <c r="V31" s="35"/>
      <c r="W31" s="35"/>
      <c r="X31" s="37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4"/>
      <c r="GL31" s="34"/>
      <c r="GM31" s="34"/>
      <c r="GN31" s="34"/>
      <c r="GO31" s="34"/>
      <c r="GP31" s="34"/>
      <c r="GQ31" s="34"/>
      <c r="GR31" s="34"/>
      <c r="GS31" s="34"/>
      <c r="GT31" s="34"/>
      <c r="GU31" s="34"/>
      <c r="GV31" s="34"/>
      <c r="GW31" s="34"/>
      <c r="GX31" s="34"/>
      <c r="GY31" s="34"/>
      <c r="GZ31" s="34"/>
      <c r="HA31" s="34"/>
      <c r="HB31" s="34"/>
      <c r="HC31" s="34"/>
      <c r="HD31" s="34"/>
      <c r="HE31" s="34"/>
      <c r="HF31" s="34"/>
      <c r="HG31" s="34"/>
      <c r="HH31" s="34"/>
      <c r="HI31" s="34"/>
      <c r="HJ31" s="34"/>
      <c r="HK31" s="34"/>
      <c r="HL31" s="34"/>
      <c r="HM31" s="34"/>
      <c r="HN31" s="34"/>
      <c r="HO31" s="34"/>
      <c r="HP31" s="34"/>
      <c r="HQ31" s="34"/>
      <c r="HR31" s="34"/>
      <c r="HS31" s="34"/>
      <c r="HT31" s="34"/>
      <c r="HU31" s="34"/>
      <c r="HV31" s="34"/>
      <c r="HW31" s="34"/>
      <c r="HX31" s="34"/>
      <c r="HY31" s="34"/>
      <c r="HZ31" s="34"/>
      <c r="IA31" s="34"/>
      <c r="IB31" s="34"/>
      <c r="IC31" s="34"/>
      <c r="ID31" s="34"/>
      <c r="IE31" s="34"/>
      <c r="IF31" s="34"/>
      <c r="IG31" s="34"/>
      <c r="IH31" s="34"/>
      <c r="II31" s="34"/>
      <c r="IJ31" s="34"/>
      <c r="IK31" s="34"/>
      <c r="IL31" s="34"/>
      <c r="IM31" s="34"/>
      <c r="IN31" s="34"/>
      <c r="IO31" s="34"/>
      <c r="IP31" s="34"/>
      <c r="IQ31" s="34"/>
      <c r="IR31" s="34"/>
      <c r="IS31" s="34"/>
      <c r="IT31" s="34"/>
      <c r="IU31" s="34"/>
      <c r="IV31" s="34"/>
      <c r="IW31" s="34"/>
      <c r="IX31" s="34"/>
      <c r="IY31" s="34"/>
    </row>
    <row r="32" spans="2:259" ht="16.5" thickBot="1" x14ac:dyDescent="0.25">
      <c r="B32" s="27"/>
      <c r="C32" s="46"/>
      <c r="D32" s="46"/>
      <c r="E32" s="47"/>
      <c r="F32" s="47"/>
      <c r="G32" s="47"/>
      <c r="H32" s="47"/>
      <c r="I32" s="47"/>
      <c r="J32" s="41"/>
      <c r="K32" s="263" t="s">
        <v>96</v>
      </c>
      <c r="L32" s="264">
        <f>SUM(L11:L31)</f>
        <v>1276542.2779999999</v>
      </c>
      <c r="M32" s="28"/>
      <c r="N32" s="28"/>
      <c r="O32" s="28"/>
      <c r="P32" s="35"/>
      <c r="Q32" s="35"/>
      <c r="R32" s="35"/>
      <c r="S32" s="38"/>
      <c r="T32" s="38"/>
      <c r="U32" s="39"/>
      <c r="V32" s="39"/>
      <c r="W32" s="40"/>
      <c r="X32" s="40"/>
    </row>
    <row r="33" spans="2:24" x14ac:dyDescent="0.2">
      <c r="B33" s="27"/>
      <c r="C33" s="46"/>
      <c r="D33" s="46"/>
      <c r="E33" s="47"/>
      <c r="F33" s="47"/>
      <c r="G33" s="47"/>
      <c r="H33" s="47"/>
      <c r="I33" s="47"/>
      <c r="J33" s="41"/>
      <c r="K33" s="41"/>
      <c r="L33" s="41"/>
      <c r="M33" s="28"/>
      <c r="N33" s="28"/>
      <c r="O33" s="28"/>
      <c r="P33" s="35"/>
      <c r="Q33" s="35"/>
      <c r="R33" s="35"/>
      <c r="S33" s="38"/>
      <c r="T33" s="38"/>
      <c r="U33" s="39"/>
      <c r="V33" s="39"/>
      <c r="W33" s="40"/>
      <c r="X33" s="40"/>
    </row>
    <row r="34" spans="2:24" x14ac:dyDescent="0.2">
      <c r="B34" s="27"/>
      <c r="C34" s="27"/>
      <c r="D34" s="27"/>
      <c r="E34" s="27"/>
      <c r="F34" s="27"/>
      <c r="G34" s="27"/>
      <c r="H34" s="27"/>
      <c r="I34" s="27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9"/>
      <c r="V34" s="39"/>
      <c r="W34" s="40"/>
      <c r="X34" s="40"/>
    </row>
    <row r="35" spans="2:24" x14ac:dyDescent="0.2">
      <c r="B35" s="27"/>
      <c r="C35" s="27"/>
      <c r="D35" s="27"/>
      <c r="E35" s="27"/>
      <c r="F35" s="27"/>
      <c r="G35" s="27"/>
      <c r="H35" s="27"/>
      <c r="I35" s="27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9"/>
      <c r="V35" s="39"/>
      <c r="W35" s="40"/>
      <c r="X35" s="40"/>
    </row>
    <row r="36" spans="2:24" x14ac:dyDescent="0.2">
      <c r="B36" s="27"/>
      <c r="C36" s="27"/>
      <c r="D36" s="27"/>
      <c r="E36" s="27"/>
      <c r="F36" s="27"/>
      <c r="G36" s="27"/>
      <c r="H36" s="27"/>
      <c r="I36" s="27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9"/>
      <c r="V36" s="39"/>
      <c r="W36" s="40"/>
      <c r="X36" s="40"/>
    </row>
    <row r="37" spans="2:24" x14ac:dyDescent="0.2">
      <c r="B37" s="27"/>
      <c r="C37" s="27"/>
      <c r="D37" s="27"/>
      <c r="E37" s="27"/>
      <c r="F37" s="27"/>
      <c r="G37" s="27"/>
      <c r="H37" s="27"/>
      <c r="I37" s="27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9"/>
      <c r="V37" s="39"/>
      <c r="W37" s="40"/>
      <c r="X37" s="40"/>
    </row>
    <row r="38" spans="2:24" x14ac:dyDescent="0.2">
      <c r="B38" s="27"/>
      <c r="C38" s="27"/>
      <c r="D38" s="27"/>
      <c r="E38" s="27"/>
      <c r="F38" s="27"/>
      <c r="G38" s="27"/>
      <c r="H38" s="27"/>
      <c r="I38" s="27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9"/>
      <c r="V38" s="39"/>
      <c r="W38" s="40"/>
      <c r="X38" s="40"/>
    </row>
    <row r="39" spans="2:24" x14ac:dyDescent="0.2">
      <c r="B39" s="27"/>
      <c r="C39" s="27"/>
      <c r="D39" s="27"/>
      <c r="E39" s="27"/>
      <c r="F39" s="27"/>
      <c r="G39" s="27"/>
      <c r="H39" s="27"/>
      <c r="I39" s="27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9"/>
      <c r="V39" s="39"/>
      <c r="W39" s="40"/>
      <c r="X39" s="40"/>
    </row>
  </sheetData>
  <sheetProtection password="9C6E" sheet="1" objects="1" scenarios="1"/>
  <mergeCells count="12">
    <mergeCell ref="G9:J9"/>
    <mergeCell ref="K9:K10"/>
    <mergeCell ref="L9:L10"/>
    <mergeCell ref="T10:W10"/>
    <mergeCell ref="B11:B31"/>
    <mergeCell ref="L11:L31"/>
    <mergeCell ref="F9:F10"/>
    <mergeCell ref="B7:E7"/>
    <mergeCell ref="B9:B10"/>
    <mergeCell ref="C9:C10"/>
    <mergeCell ref="D9:D10"/>
    <mergeCell ref="E9:E1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S18"/>
  <sheetViews>
    <sheetView showGridLines="0" zoomScaleNormal="100" workbookViewId="0">
      <selection activeCell="A25" sqref="A25"/>
    </sheetView>
  </sheetViews>
  <sheetFormatPr baseColWidth="10" defaultColWidth="10.7109375" defaultRowHeight="12.75" x14ac:dyDescent="0.2"/>
  <cols>
    <col min="1" max="1" width="33" style="4" customWidth="1"/>
    <col min="2" max="2" width="33" style="10" bestFit="1" customWidth="1"/>
    <col min="3" max="12" width="14.7109375" style="10" customWidth="1"/>
    <col min="13" max="13" width="33.5703125" style="4" bestFit="1" customWidth="1"/>
    <col min="14" max="14" width="14.7109375" style="10" customWidth="1"/>
    <col min="15" max="15" width="33.5703125" style="4" bestFit="1" customWidth="1"/>
    <col min="16" max="16" width="14.7109375" style="10" customWidth="1"/>
    <col min="17" max="17" width="14.28515625" style="4" customWidth="1"/>
    <col min="18" max="16384" width="10.7109375" style="4"/>
  </cols>
  <sheetData>
    <row r="1" spans="1:19" x14ac:dyDescent="0.2">
      <c r="B1" s="45"/>
      <c r="C1" s="45"/>
      <c r="D1" s="45" t="s">
        <v>233</v>
      </c>
      <c r="E1" s="45"/>
      <c r="F1" s="45"/>
      <c r="G1" s="45"/>
      <c r="H1" s="45"/>
      <c r="I1" s="45"/>
      <c r="J1" s="45"/>
      <c r="K1" s="45"/>
      <c r="L1" s="45"/>
      <c r="M1" s="45"/>
      <c r="N1" s="45"/>
      <c r="P1" s="45"/>
    </row>
    <row r="2" spans="1:19" x14ac:dyDescent="0.2">
      <c r="B2" s="45"/>
      <c r="C2" s="45"/>
      <c r="D2" s="45" t="s">
        <v>225</v>
      </c>
      <c r="E2" s="45"/>
      <c r="F2" s="45"/>
      <c r="G2" s="45"/>
      <c r="H2" s="45"/>
      <c r="I2" s="45"/>
      <c r="J2" s="45"/>
      <c r="K2" s="45"/>
      <c r="L2" s="45"/>
      <c r="M2" s="45"/>
      <c r="N2" s="45"/>
      <c r="P2" s="45"/>
    </row>
    <row r="3" spans="1:19" x14ac:dyDescent="0.2">
      <c r="C3" s="14"/>
      <c r="D3" s="14"/>
      <c r="E3" s="14"/>
      <c r="F3" s="14"/>
      <c r="G3" s="14"/>
      <c r="H3" s="14"/>
      <c r="I3" s="14"/>
      <c r="J3" s="14"/>
      <c r="K3" s="14"/>
      <c r="L3" s="14"/>
      <c r="N3" s="14"/>
      <c r="P3" s="14"/>
    </row>
    <row r="4" spans="1:19" ht="18.75" customHeight="1" x14ac:dyDescent="0.2">
      <c r="C4" s="19" t="s">
        <v>0</v>
      </c>
      <c r="D4" s="706" t="str">
        <f>+'B) Reajuste Tarifas y Ocupación'!F5</f>
        <v>(DEPTO./DELEG.)</v>
      </c>
      <c r="E4" s="507"/>
      <c r="F4" s="707"/>
      <c r="G4" s="285"/>
      <c r="H4" s="285"/>
      <c r="I4" s="285"/>
      <c r="J4" s="285"/>
      <c r="K4" s="285"/>
      <c r="L4" s="285"/>
      <c r="N4" s="285"/>
      <c r="P4" s="285"/>
    </row>
    <row r="5" spans="1:19" x14ac:dyDescent="0.2">
      <c r="A5" s="9"/>
      <c r="B5" s="20"/>
      <c r="C5" s="285"/>
      <c r="D5" s="285"/>
      <c r="E5" s="285"/>
      <c r="F5" s="285"/>
      <c r="G5" s="285"/>
      <c r="H5" s="285"/>
      <c r="I5" s="285"/>
      <c r="J5" s="285"/>
      <c r="K5" s="285"/>
      <c r="L5" s="285"/>
      <c r="M5" s="285"/>
      <c r="N5" s="285"/>
      <c r="P5" s="285"/>
    </row>
    <row r="6" spans="1:19" x14ac:dyDescent="0.2">
      <c r="A6" s="9"/>
      <c r="B6" s="20"/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P6" s="285"/>
    </row>
    <row r="7" spans="1:19" ht="12.75" customHeight="1" x14ac:dyDescent="0.2">
      <c r="A7" s="719" t="s">
        <v>134</v>
      </c>
      <c r="B7" s="720"/>
      <c r="C7" s="720"/>
      <c r="D7" s="720"/>
      <c r="E7" s="720"/>
      <c r="F7" s="720"/>
      <c r="G7" s="720"/>
      <c r="H7" s="720"/>
      <c r="I7" s="720"/>
      <c r="J7" s="720"/>
      <c r="K7" s="720"/>
      <c r="L7" s="720"/>
      <c r="M7" s="720"/>
      <c r="N7" s="720"/>
      <c r="O7" s="721"/>
      <c r="P7" s="71"/>
    </row>
    <row r="8" spans="1:19" x14ac:dyDescent="0.2">
      <c r="A8" s="722"/>
      <c r="B8" s="723"/>
      <c r="C8" s="723"/>
      <c r="D8" s="723"/>
      <c r="E8" s="723"/>
      <c r="F8" s="723"/>
      <c r="G8" s="723"/>
      <c r="H8" s="723"/>
      <c r="I8" s="723"/>
      <c r="J8" s="723"/>
      <c r="K8" s="723"/>
      <c r="L8" s="723"/>
      <c r="M8" s="723"/>
      <c r="N8" s="723"/>
      <c r="O8" s="724"/>
      <c r="P8" s="71"/>
    </row>
    <row r="9" spans="1:19" x14ac:dyDescent="0.2">
      <c r="A9" s="725"/>
      <c r="B9" s="726"/>
      <c r="C9" s="726"/>
      <c r="D9" s="726"/>
      <c r="E9" s="726"/>
      <c r="F9" s="726"/>
      <c r="G9" s="726"/>
      <c r="H9" s="726"/>
      <c r="I9" s="726"/>
      <c r="J9" s="726"/>
      <c r="K9" s="726"/>
      <c r="L9" s="726"/>
      <c r="M9" s="726"/>
      <c r="N9" s="726"/>
      <c r="O9" s="727"/>
      <c r="P9" s="71"/>
    </row>
    <row r="10" spans="1:19" x14ac:dyDescent="0.2">
      <c r="A10" s="71"/>
      <c r="B10" s="71"/>
      <c r="C10" s="71"/>
      <c r="D10" s="71"/>
      <c r="E10" s="71"/>
      <c r="F10" s="71"/>
      <c r="G10" s="71"/>
      <c r="H10" s="71"/>
      <c r="I10" s="71"/>
      <c r="J10" s="71"/>
      <c r="K10" s="71"/>
      <c r="L10" s="71"/>
      <c r="M10" s="71"/>
      <c r="N10" s="71"/>
      <c r="O10" s="71"/>
      <c r="P10" s="71"/>
    </row>
    <row r="11" spans="1:19" x14ac:dyDescent="0.2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</row>
    <row r="12" spans="1:19" ht="15.75" x14ac:dyDescent="0.2">
      <c r="A12" s="678" t="s">
        <v>184</v>
      </c>
      <c r="B12" s="678"/>
      <c r="C12" s="678"/>
      <c r="D12" s="678"/>
      <c r="E12" s="286"/>
      <c r="F12" s="61"/>
      <c r="G12" s="61"/>
      <c r="H12" s="61"/>
      <c r="I12" s="60"/>
      <c r="J12" s="60"/>
      <c r="K12" s="61"/>
      <c r="L12" s="61"/>
      <c r="M12" s="61"/>
      <c r="N12" s="61"/>
      <c r="O12" s="61"/>
      <c r="P12" s="61"/>
    </row>
    <row r="13" spans="1:19" ht="13.5" thickBot="1" x14ac:dyDescent="0.25">
      <c r="A13" s="9"/>
      <c r="B13" s="20"/>
      <c r="C13" s="285"/>
      <c r="D13" s="285"/>
      <c r="E13" s="285"/>
      <c r="F13" s="285"/>
      <c r="G13" s="285"/>
      <c r="H13" s="285"/>
      <c r="I13" s="285"/>
      <c r="J13" s="285"/>
      <c r="K13" s="285"/>
      <c r="L13" s="285"/>
      <c r="M13" s="285"/>
      <c r="N13" s="285"/>
      <c r="P13" s="285"/>
    </row>
    <row r="14" spans="1:19" ht="20.25" customHeight="1" x14ac:dyDescent="0.2">
      <c r="A14" s="710" t="s">
        <v>141</v>
      </c>
      <c r="B14" s="712" t="s">
        <v>5</v>
      </c>
      <c r="C14" s="514" t="s">
        <v>152</v>
      </c>
      <c r="D14" s="515"/>
      <c r="E14" s="515"/>
      <c r="F14" s="515"/>
      <c r="G14" s="516"/>
      <c r="H14" s="716" t="s">
        <v>165</v>
      </c>
      <c r="I14" s="717"/>
      <c r="J14" s="717"/>
      <c r="K14" s="717"/>
      <c r="L14" s="718"/>
      <c r="M14" s="714" t="s">
        <v>112</v>
      </c>
      <c r="N14" s="715"/>
      <c r="O14" s="708" t="s">
        <v>113</v>
      </c>
      <c r="P14" s="709"/>
      <c r="Q14" s="704" t="s">
        <v>135</v>
      </c>
    </row>
    <row r="15" spans="1:19" ht="70.5" customHeight="1" thickBot="1" x14ac:dyDescent="0.25">
      <c r="A15" s="711"/>
      <c r="B15" s="713"/>
      <c r="C15" s="450" t="s">
        <v>88</v>
      </c>
      <c r="D15" s="451" t="s">
        <v>150</v>
      </c>
      <c r="E15" s="451" t="s">
        <v>151</v>
      </c>
      <c r="F15" s="451" t="s">
        <v>89</v>
      </c>
      <c r="G15" s="452" t="s">
        <v>90</v>
      </c>
      <c r="H15" s="453" t="s">
        <v>88</v>
      </c>
      <c r="I15" s="454" t="s">
        <v>150</v>
      </c>
      <c r="J15" s="454" t="s">
        <v>151</v>
      </c>
      <c r="K15" s="454" t="s">
        <v>89</v>
      </c>
      <c r="L15" s="455" t="s">
        <v>90</v>
      </c>
      <c r="M15" s="456" t="s">
        <v>72</v>
      </c>
      <c r="N15" s="245" t="s">
        <v>86</v>
      </c>
      <c r="O15" s="457" t="s">
        <v>72</v>
      </c>
      <c r="P15" s="245" t="s">
        <v>86</v>
      </c>
      <c r="Q15" s="705"/>
    </row>
    <row r="16" spans="1:19" ht="12.75" customHeight="1" x14ac:dyDescent="0.2">
      <c r="A16" s="701" t="str">
        <f>'B) Reajuste Tarifas y Ocupación'!A12</f>
        <v>Jardín Infantil Olitas de Mar</v>
      </c>
      <c r="B16" s="458" t="str">
        <f>+'B) Reajuste Tarifas y Ocupación'!B12</f>
        <v>Media jornada</v>
      </c>
      <c r="C16" s="415">
        <f>+'B) Reajuste Tarifas y Ocupación'!M12</f>
        <v>47700</v>
      </c>
      <c r="D16" s="416">
        <f>+'B) Reajuste Tarifas y Ocupación'!N12</f>
        <v>54400</v>
      </c>
      <c r="E16" s="416">
        <f>+'B) Reajuste Tarifas y Ocupación'!O12</f>
        <v>57300</v>
      </c>
      <c r="F16" s="416">
        <f>+'B) Reajuste Tarifas y Ocupación'!P12</f>
        <v>72300</v>
      </c>
      <c r="G16" s="417">
        <f>+'B) Reajuste Tarifas y Ocupación'!Q12</f>
        <v>116100</v>
      </c>
      <c r="H16" s="461">
        <f t="shared" ref="H16:K17" si="0">IFERROR(C16/$Q16,0)</f>
        <v>0.38159999999999999</v>
      </c>
      <c r="I16" s="179">
        <f t="shared" si="0"/>
        <v>0.43519999999999998</v>
      </c>
      <c r="J16" s="179">
        <f t="shared" si="0"/>
        <v>0.45839999999999997</v>
      </c>
      <c r="K16" s="179">
        <f t="shared" si="0"/>
        <v>0.57840000000000003</v>
      </c>
      <c r="L16" s="180">
        <f t="shared" ref="L16" si="1">IFERROR(G16/$Q16,0)</f>
        <v>0.92879999999999996</v>
      </c>
      <c r="M16" s="337" t="s">
        <v>132</v>
      </c>
      <c r="N16" s="265">
        <v>120000</v>
      </c>
      <c r="O16" s="337" t="s">
        <v>133</v>
      </c>
      <c r="P16" s="265">
        <v>130000</v>
      </c>
      <c r="Q16" s="463">
        <f>AVERAGE(N16,P16)</f>
        <v>125000</v>
      </c>
      <c r="R16" s="21"/>
      <c r="S16" s="22"/>
    </row>
    <row r="17" spans="1:19" ht="12.75" customHeight="1" x14ac:dyDescent="0.2">
      <c r="A17" s="702"/>
      <c r="B17" s="459" t="str">
        <f>+'B) Reajuste Tarifas y Ocupación'!B13</f>
        <v>Media jornada Extendida</v>
      </c>
      <c r="C17" s="418">
        <f>+'B) Reajuste Tarifas y Ocupación'!M13</f>
        <v>54500</v>
      </c>
      <c r="D17" s="414">
        <f>+'B) Reajuste Tarifas y Ocupación'!N13</f>
        <v>62200</v>
      </c>
      <c r="E17" s="414">
        <f>+'B) Reajuste Tarifas y Ocupación'!O13</f>
        <v>65400</v>
      </c>
      <c r="F17" s="414">
        <f>+'B) Reajuste Tarifas y Ocupación'!P13</f>
        <v>103400</v>
      </c>
      <c r="G17" s="419">
        <f>+'B) Reajuste Tarifas y Ocupación'!Q13</f>
        <v>154000</v>
      </c>
      <c r="H17" s="182">
        <f t="shared" si="0"/>
        <v>0.43599651202790379</v>
      </c>
      <c r="I17" s="181">
        <f t="shared" si="0"/>
        <v>0.49759601923184615</v>
      </c>
      <c r="J17" s="181">
        <f t="shared" si="0"/>
        <v>0.52319581443348451</v>
      </c>
      <c r="K17" s="181">
        <f t="shared" si="0"/>
        <v>0.82719338245294038</v>
      </c>
      <c r="L17" s="462">
        <f t="shared" ref="L17" si="2">IFERROR(G17/$Q17,0)</f>
        <v>1.2319901440788474</v>
      </c>
      <c r="M17" s="266" t="s">
        <v>132</v>
      </c>
      <c r="N17" s="267">
        <v>120001</v>
      </c>
      <c r="O17" s="266" t="s">
        <v>133</v>
      </c>
      <c r="P17" s="267">
        <v>130001</v>
      </c>
      <c r="Q17" s="464">
        <f>AVERAGE(N17,P17)</f>
        <v>125001</v>
      </c>
      <c r="R17" s="21"/>
      <c r="S17" s="22"/>
    </row>
    <row r="18" spans="1:19" ht="13.5" thickBot="1" x14ac:dyDescent="0.25">
      <c r="A18" s="703"/>
      <c r="B18" s="460" t="str">
        <f>+'B) Reajuste Tarifas y Ocupación'!B14</f>
        <v>Jornada Completa</v>
      </c>
      <c r="C18" s="420">
        <f>+'B) Reajuste Tarifas y Ocupación'!M14</f>
        <v>85600</v>
      </c>
      <c r="D18" s="421">
        <f>+'B) Reajuste Tarifas y Ocupación'!N14</f>
        <v>97500</v>
      </c>
      <c r="E18" s="421">
        <f>+'B) Reajuste Tarifas y Ocupación'!O14</f>
        <v>102700</v>
      </c>
      <c r="F18" s="421">
        <f>+'B) Reajuste Tarifas y Ocupación'!P14</f>
        <v>132400</v>
      </c>
      <c r="G18" s="422">
        <f>+'B) Reajuste Tarifas y Ocupación'!Q14</f>
        <v>212800</v>
      </c>
      <c r="H18" s="270">
        <f t="shared" ref="H18" si="3">IFERROR(C18/$Q18,0)</f>
        <v>0.41858190709046456</v>
      </c>
      <c r="I18" s="271">
        <f t="shared" ref="I18" si="4">IFERROR(D18/$Q18,0)</f>
        <v>0.47677261613691929</v>
      </c>
      <c r="J18" s="271">
        <f t="shared" ref="J18" si="5">IFERROR(E18/$Q18,0)</f>
        <v>0.50220048899755498</v>
      </c>
      <c r="K18" s="271">
        <f t="shared" ref="K18" si="6">IFERROR(F18/$Q18,0)</f>
        <v>0.64743276283618578</v>
      </c>
      <c r="L18" s="272">
        <f t="shared" ref="L18" si="7">IFERROR(G18/$Q18,0)</f>
        <v>1.0405867970660148</v>
      </c>
      <c r="M18" s="268" t="s">
        <v>132</v>
      </c>
      <c r="N18" s="269">
        <v>210000</v>
      </c>
      <c r="O18" s="268" t="s">
        <v>133</v>
      </c>
      <c r="P18" s="269">
        <v>199000</v>
      </c>
      <c r="Q18" s="465">
        <f t="shared" ref="Q18" si="8">AVERAGE(N18,P18)</f>
        <v>204500</v>
      </c>
      <c r="R18" s="21"/>
      <c r="S18" s="22"/>
    </row>
  </sheetData>
  <sheetProtection password="9C6E" sheet="1" objects="1" scenarios="1"/>
  <mergeCells count="11">
    <mergeCell ref="A16:A18"/>
    <mergeCell ref="Q14:Q15"/>
    <mergeCell ref="D4:F4"/>
    <mergeCell ref="O14:P14"/>
    <mergeCell ref="A14:A15"/>
    <mergeCell ref="B14:B15"/>
    <mergeCell ref="M14:N14"/>
    <mergeCell ref="C14:G14"/>
    <mergeCell ref="H14:L14"/>
    <mergeCell ref="A7:O9"/>
    <mergeCell ref="A12:D12"/>
  </mergeCells>
  <pageMargins left="0.7" right="0.7" top="0.75" bottom="0.75" header="0.51180555555555551" footer="0.51180555555555551"/>
  <pageSetup scale="50" firstPageNumber="0" orientation="portrait" horizontalDpi="300" verticalDpi="300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12</vt:i4>
      </vt:variant>
    </vt:vector>
  </HeadingPairs>
  <TitlesOfParts>
    <vt:vector size="22" baseType="lpstr">
      <vt:lpstr>Instrucciones</vt:lpstr>
      <vt:lpstr>Índice Tablas</vt:lpstr>
      <vt:lpstr>A) Resumen Ingresos y Egresos</vt:lpstr>
      <vt:lpstr>B) Reajuste Tarifas y Ocupación</vt:lpstr>
      <vt:lpstr>C) Costos Directos</vt:lpstr>
      <vt:lpstr>D) Costos Indirectos</vt:lpstr>
      <vt:lpstr>E) Resumen Tarifado </vt:lpstr>
      <vt:lpstr>F) Remuneraciones</vt:lpstr>
      <vt:lpstr>G) Comparación Mercado</vt:lpstr>
      <vt:lpstr>H) Detalle Datos</vt:lpstr>
      <vt:lpstr>__xlnm_Print_Area</vt:lpstr>
      <vt:lpstr>__xlnm_Print_Area_1</vt:lpstr>
      <vt:lpstr>__xlnm_Print_Area_2</vt:lpstr>
      <vt:lpstr>__xlnm_Print_Titles</vt:lpstr>
      <vt:lpstr>__xlnm_Print_Titles_1</vt:lpstr>
      <vt:lpstr>'A) Resumen Ingresos y Egresos'!Área_de_impresión</vt:lpstr>
      <vt:lpstr>'C) Costos Directos'!Área_de_impresión</vt:lpstr>
      <vt:lpstr>'E) Resumen Tarifado '!Área_de_impresión</vt:lpstr>
      <vt:lpstr>bienique1</vt:lpstr>
      <vt:lpstr>'C) Costos Directos'!Excel_BuiltIn_Print_Area</vt:lpstr>
      <vt:lpstr>'A) Resumen Ingresos y Egresos'!Títulos_a_imprimir</vt:lpstr>
      <vt:lpstr>'C) Costos Directos'!Títulos_a_imprimir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cverall@armada.cl</dc:creator>
  <cp:lastModifiedBy>320 Carolina Vera</cp:lastModifiedBy>
  <cp:lastPrinted>2017-09-14T16:34:08Z</cp:lastPrinted>
  <dcterms:created xsi:type="dcterms:W3CDTF">2017-05-11T00:45:10Z</dcterms:created>
  <dcterms:modified xsi:type="dcterms:W3CDTF">2019-08-07T19:59:23Z</dcterms:modified>
</cp:coreProperties>
</file>