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tabRatio="929" activeTab="7"/>
  </bookViews>
  <sheets>
    <sheet name="Instrucciones" sheetId="1" r:id="rId1"/>
    <sheet name="Índice Tablas" sheetId="2" r:id="rId2"/>
    <sheet name="A) Reajuste Tarifas y Ocupación" sheetId="3" r:id="rId3"/>
    <sheet name="B) Comparación Mercado" sheetId="4" r:id="rId4"/>
    <sheet name="C) Remuneraciones" sheetId="5" r:id="rId5"/>
    <sheet name="D) Estimación Costos" sheetId="6" r:id="rId6"/>
    <sheet name="E) Resumen Ingresos y Egresos" sheetId="7" r:id="rId7"/>
    <sheet name="F) Resumen Tarifado " sheetId="8" r:id="rId8"/>
    <sheet name="G) Detalle Datos" sheetId="9" r:id="rId9"/>
  </sheets>
  <definedNames>
    <definedName name="__xlnm_Print_Area">'E) Resumen Ingresos y Egresos'!$A$1:$O$48</definedName>
    <definedName name="__xlnm_Print_Area_1">'D) Estimación Costos'!$A$1:$H$37</definedName>
    <definedName name="__xlnm_Print_Area_2">'F) Resumen Tarifado '!$A$4:$D$14</definedName>
    <definedName name="__xlnm_Print_Titles">'E) Resumen Ingresos y Egresos'!$1:$17</definedName>
    <definedName name="__xlnm_Print_Titles_1">'D) Estimación Costos'!$1:$11</definedName>
    <definedName name="__xlnm_Print_Titles_2">NA()</definedName>
    <definedName name="_GoBack" localSheetId="8">'G) Detalle Datos'!$B$29</definedName>
    <definedName name="_xlfn.IFERROR" hidden="1">#NAME?</definedName>
    <definedName name="_xlnm.Print_Area" localSheetId="5">'D) Estimación Costos'!$A$1:$H$76</definedName>
    <definedName name="_xlnm.Print_Area" localSheetId="6">'E) Resumen Ingresos y Egresos'!$A$1:$O$48</definedName>
    <definedName name="_xlnm.Print_Area" localSheetId="7">'F) Resumen Tarifado '!$A$4:$D$14</definedName>
    <definedName name="bienique1">'E) Resumen Ingresos y Egresos'!$A$8</definedName>
    <definedName name="Excel_BuiltIn_Print_Area" localSheetId="5">'D) Estimación Costos'!$A$1:$H$37</definedName>
    <definedName name="Excel_BuiltIn_Print_Area_1_1">NA()</definedName>
    <definedName name="Excel_BuiltIn_Print_Area_4_1">NA()</definedName>
    <definedName name="Excel_BuiltIn_Print_Area_5_1">NA()</definedName>
    <definedName name="Excel_BuiltIn_Print_Titles_4">NA()</definedName>
    <definedName name="Excel_BuiltIn_Print_Titles_5">NA()</definedName>
    <definedName name="_xlnm.Print_Titles" localSheetId="5">'D) Estimación Costos'!$1:$11</definedName>
    <definedName name="_xlnm.Print_Titles" localSheetId="6">'E) Resumen Ingresos y Egresos'!$1:$17</definedName>
  </definedNames>
  <calcPr fullCalcOnLoad="1"/>
</workbook>
</file>

<file path=xl/comments7.xml><?xml version="1.0" encoding="utf-8"?>
<comments xmlns="http://schemas.openxmlformats.org/spreadsheetml/2006/main">
  <authors>
    <author>321 Marcelo Hernandez</author>
  </authors>
  <commentList>
    <comment ref="H8" authorId="0">
      <text>
        <r>
          <rPr>
            <b/>
            <sz val="9"/>
            <rFont val="Tahoma"/>
            <family val="2"/>
          </rPr>
          <t>No considerar estimación de “Costos indirectos en remuneraciones” para la propuesta de Tarifas 2019 del Centro DALEGRÍA.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<sst xmlns="http://schemas.openxmlformats.org/spreadsheetml/2006/main" count="301" uniqueCount="174">
  <si>
    <t>REPARTICION:</t>
  </si>
  <si>
    <t>Cálculo Ingreso</t>
  </si>
  <si>
    <t>Ocupación / Cargo</t>
  </si>
  <si>
    <t>Reajuste</t>
  </si>
  <si>
    <t>Prestación</t>
  </si>
  <si>
    <t>Total</t>
  </si>
  <si>
    <t>Meta Ocupación</t>
  </si>
  <si>
    <t>Ingreso anual</t>
  </si>
  <si>
    <t>Ingreso total anual</t>
  </si>
  <si>
    <t>COSTOS DE OPERACIÓN</t>
  </si>
  <si>
    <t>REMUNERACIONES DIRECTAS</t>
  </si>
  <si>
    <t>GASTO DE OPERACIÓN</t>
  </si>
  <si>
    <t>COMBUSTIBLE LUBRIC P.VEHICULOS</t>
  </si>
  <si>
    <t>MAT.P/MATEN.Y REPARACION</t>
  </si>
  <si>
    <t>ELECTRICIDAD</t>
  </si>
  <si>
    <t>AGUA</t>
  </si>
  <si>
    <t>GAS</t>
  </si>
  <si>
    <t>TELEFONIA FIJA</t>
  </si>
  <si>
    <t>ACCESO A INTERNET</t>
  </si>
  <si>
    <t>SERVICIOS DE ASEO</t>
  </si>
  <si>
    <t>PASAJES, FLETES Y BODEGAJE</t>
  </si>
  <si>
    <t>SERVICIOS INFORMATICOS</t>
  </si>
  <si>
    <t>GASTOS DE ADMINISTRACIÓN Y VENTAS</t>
  </si>
  <si>
    <t>GASTO EN PERSONAL</t>
  </si>
  <si>
    <t>CURSOS DE CAPACITACION</t>
  </si>
  <si>
    <t>CONSUMOS BÁSICOS</t>
  </si>
  <si>
    <t>OTROS SERVICIOS BASICOS</t>
  </si>
  <si>
    <t>BIENES DE CONSUMO</t>
  </si>
  <si>
    <t>MATERIALES DE OFICINA</t>
  </si>
  <si>
    <t>FERT.INSECT.FUNG.Y OTROS</t>
  </si>
  <si>
    <t>MAT.Y UTILES DE ASEO</t>
  </si>
  <si>
    <t>MENAJE OFICINA CASINO Y OTROS</t>
  </si>
  <si>
    <t>MOBILIARIO Y OTROS</t>
  </si>
  <si>
    <t>SERVICIOS GENERALES</t>
  </si>
  <si>
    <t>SERVICIO DE PUBLICIDAD</t>
  </si>
  <si>
    <t>SERVICIO DE IMPRESION</t>
  </si>
  <si>
    <t>SEGURO INMUEBLES</t>
  </si>
  <si>
    <t>MANTENCIÓN Y REPARACIÓN</t>
  </si>
  <si>
    <t>OTROS GASTOS</t>
  </si>
  <si>
    <t>Costo Unitario Promedio</t>
  </si>
  <si>
    <t>Cantidad</t>
  </si>
  <si>
    <t>Institución</t>
  </si>
  <si>
    <t>Nombre</t>
  </si>
  <si>
    <t>Apellido</t>
  </si>
  <si>
    <t>Número de Cuenta</t>
  </si>
  <si>
    <t>ítem de Gasto (según Plan de Cuenta Institucional)</t>
  </si>
  <si>
    <t>Costos Fijos</t>
  </si>
  <si>
    <t>Costos Variables</t>
  </si>
  <si>
    <t>Costos Directos</t>
  </si>
  <si>
    <t>Costos Indirectos</t>
  </si>
  <si>
    <t>Centro de Costo</t>
  </si>
  <si>
    <t>Ingresos Totales</t>
  </si>
  <si>
    <t>INSTRUCCIONES</t>
  </si>
  <si>
    <t>ÍNDICE DE TABLAS</t>
  </si>
  <si>
    <t>A) Reajuste Tarifas y Ocupación</t>
  </si>
  <si>
    <t>B) Comparación Mercado</t>
  </si>
  <si>
    <t>C) Remuneraciones</t>
  </si>
  <si>
    <t>F) Resumen Tarifado</t>
  </si>
  <si>
    <t>G) Detalle Datos</t>
  </si>
  <si>
    <t>Mensualidad</t>
  </si>
  <si>
    <t>Ingreso por Matrícula</t>
  </si>
  <si>
    <t>Ingreso por Mensualidad</t>
  </si>
  <si>
    <t>TOTAL GENERAL</t>
  </si>
  <si>
    <t>TABLA 1: REAJUSTE DE TARIFAS POR PRESTACIÓN Y SEGMENTO</t>
  </si>
  <si>
    <t>TABLA 2: METAS DE OCUPACIÓN POR PRESTACIÓN Y SEGMENTO</t>
  </si>
  <si>
    <t>REMUNERACIONES TOTALES CÓDIGO DEL TRABAJO</t>
  </si>
  <si>
    <t>MANT.Y REPAR. MOBILIARIO Y OTROS</t>
  </si>
  <si>
    <t>MANT.Y REPAR. DE EQUIPOS OFICINA</t>
  </si>
  <si>
    <t>MANT.Y REPAR. EQUIPOS INFORMATICOS</t>
  </si>
  <si>
    <t>SERVICIO DE MANTENCION JARDINES</t>
  </si>
  <si>
    <t>COSTO DIRECTO TOTAL</t>
  </si>
  <si>
    <t>Total Anual</t>
  </si>
  <si>
    <t>Costos Totales</t>
  </si>
  <si>
    <t>C) REMUNERACIONES DEL PERSONAL CÓDIGO DEL TRABAJO</t>
  </si>
  <si>
    <t>G) DETALLE DE DATOS COMPLEMENTARIOS</t>
  </si>
  <si>
    <t>Reajuste propuesto</t>
  </si>
  <si>
    <t>COMPARACIÓN 1</t>
  </si>
  <si>
    <t>COMPARACIÓN 2</t>
  </si>
  <si>
    <t>Excedentes</t>
  </si>
  <si>
    <t>Centro de Beneficio</t>
  </si>
  <si>
    <t>Costo Total Remuneraciones por Centro de Beneficio</t>
  </si>
  <si>
    <t>Total Bonos anual</t>
  </si>
  <si>
    <t>Total Aguinaldos anual</t>
  </si>
  <si>
    <t>TABLA 3: COMPARACIÓN TARIFAS CON PRECIOS DE MERCADO</t>
  </si>
  <si>
    <t xml:space="preserve">En esta hoja deberá incorporar toda la información, tablas y cálculos complementarios que permitan explicar y justificar sus proyecciones de ingresos y egresos, de acuerdo a los datos incorporados en las hojas anteriores.
</t>
  </si>
  <si>
    <t>Reajuste en pesos ($)</t>
  </si>
  <si>
    <t>Reajuste en porcentaje (%)</t>
  </si>
  <si>
    <t>E) Resumen Ingresos y Egresos</t>
  </si>
  <si>
    <t>E) RESUMEN DE INGRESOS Y EGRESOS</t>
  </si>
  <si>
    <t>Ingreso por Escuela de Verano</t>
  </si>
  <si>
    <t>Precio promedio mercado (ppm)</t>
  </si>
  <si>
    <t>Total Meta Ocupación</t>
  </si>
  <si>
    <t>DALEGRÍA</t>
  </si>
  <si>
    <t>(Nombre de prestación 7)</t>
  </si>
  <si>
    <t>(Nombre de prestación 8)</t>
  </si>
  <si>
    <t>(Nombre de prestación 9)</t>
  </si>
  <si>
    <t>(Nombre de prestación 10)</t>
  </si>
  <si>
    <t>Dalegría</t>
  </si>
  <si>
    <t>TABLA 7: DETALLE DE INGRESOS POR PRESTACIÓN Y SEGMENTO</t>
  </si>
  <si>
    <t>TABLA 4: REMUNERACIONES DEL PERSONAL LEY 18.712 DE DALEGRÍA</t>
  </si>
  <si>
    <t>TABLA 4: REMUNERACIONES DEL PERSONAL LEY 18.712 DALEGRÍA</t>
  </si>
  <si>
    <t>ANEXO C</t>
  </si>
  <si>
    <r>
      <rPr>
        <b/>
        <sz val="16"/>
        <rFont val="Arial"/>
        <family val="2"/>
      </rPr>
      <t>%</t>
    </r>
    <r>
      <rPr>
        <b/>
        <sz val="11"/>
        <rFont val="Arial"/>
        <family val="2"/>
      </rPr>
      <t xml:space="preserve"> respecto a Precio Promedio Mercado</t>
    </r>
  </si>
  <si>
    <r>
      <t xml:space="preserve">Con el objeto de medir comparativamente el bienestar otorgado al personal de la Armada, es necesario recabar antecedentes comparativos que permitan cuantificar las alternativas de precios que ofrece el mercado </t>
    </r>
    <r>
      <rPr>
        <b/>
        <u val="single"/>
        <sz val="10"/>
        <rFont val="Arial"/>
        <family val="2"/>
      </rPr>
      <t>dentro de la misma comuna en la que se encuentra el Centro DALEGRÍA</t>
    </r>
    <r>
      <rPr>
        <sz val="10"/>
        <rFont val="Arial"/>
        <family val="2"/>
      </rPr>
      <t xml:space="preserve">. Este cuadro comparativo debe ser completado con, </t>
    </r>
    <r>
      <rPr>
        <b/>
        <u val="single"/>
        <sz val="10"/>
        <rFont val="Arial"/>
        <family val="2"/>
      </rPr>
      <t>A LO MENOS</t>
    </r>
    <r>
      <rPr>
        <sz val="10"/>
        <rFont val="Arial"/>
        <family val="2"/>
      </rPr>
      <t xml:space="preserve">, dos instituciones públicas o privadas </t>
    </r>
    <r>
      <rPr>
        <b/>
        <u val="single"/>
        <sz val="10"/>
        <rFont val="Arial"/>
        <family val="2"/>
      </rPr>
      <t>puedan considerarse como las principales competencias directas</t>
    </r>
    <r>
      <rPr>
        <sz val="10"/>
        <rFont val="Arial"/>
        <family val="2"/>
      </rPr>
      <t xml:space="preserve"> y que otorguen </t>
    </r>
    <r>
      <rPr>
        <b/>
        <u val="single"/>
        <sz val="10"/>
        <rFont val="Arial"/>
        <family val="2"/>
      </rPr>
      <t>prestaciones de calidad igual o similar</t>
    </r>
    <r>
      <rPr>
        <sz val="10"/>
        <rFont val="Arial"/>
        <family val="2"/>
      </rPr>
      <t xml:space="preserve"> a las brindadas por el Centro DALEGRÍA.</t>
    </r>
  </si>
  <si>
    <t>D) ESTIMACION DE COSTOS</t>
  </si>
  <si>
    <t>D) Estimación Costos</t>
  </si>
  <si>
    <t>TABLA 5: COSTOS DIRECTOS DE DALEGRÍA</t>
  </si>
  <si>
    <t>TABLA 8: RESUMEN DE TARIFADO DE DALEGRÍA</t>
  </si>
  <si>
    <t>TABLA 6: RESUMEN DE INGRESOS Y EGRESOS DE DALEGRÍA</t>
  </si>
  <si>
    <t>Jornada Completa</t>
  </si>
  <si>
    <t>BIENVALP</t>
  </si>
  <si>
    <t>A) REAJUSTE DE TARIFAS Y METAS DE OCUPACIÓN</t>
  </si>
  <si>
    <t>Jornada Completa (modalidad escolar)</t>
  </si>
  <si>
    <t>Media Extendida (modalidad escolar)</t>
  </si>
  <si>
    <t>Programa Especial (ambulatorio)</t>
  </si>
  <si>
    <t>Informes de Evaluación Multidisciplinario</t>
  </si>
  <si>
    <t>Informes de Evaluación Multi - TEA</t>
  </si>
  <si>
    <t>REMUNERACIONES 2020</t>
  </si>
  <si>
    <t>Costo Total por Servidor Reajustado 2021</t>
  </si>
  <si>
    <t>Gasto Total empresa</t>
  </si>
  <si>
    <t>Costo Total anual por Servidor 2020</t>
  </si>
  <si>
    <t>Meta Ocupación niños 2021</t>
  </si>
  <si>
    <t>Propuesta Mensualidad 2021</t>
  </si>
  <si>
    <t>SUPLENCIAS Y REEMPLAZOS (EC  oPAC)</t>
  </si>
  <si>
    <t xml:space="preserve"> INDEMNIZACIÓN CÓDIGO DEL TRABAJO</t>
  </si>
  <si>
    <t>OTRAS REMUNERACIONES (ALUMNOS EN PRACTICA)</t>
  </si>
  <si>
    <t>ALIMENTOS Y BEBIDAS (PERSONAL)</t>
  </si>
  <si>
    <t>ALIMENTOS Y BEBIDAS (NIÑOS)</t>
  </si>
  <si>
    <t>ALIMENTOS Y BEBIDAS (ALUMNOS EN PRÁCTICA)</t>
  </si>
  <si>
    <t>TEXTILES Y ACABADOS TEXTILES (CORTINAJE ROLLER, SACOS DE DORMIR, COBERTORES, ETC.)</t>
  </si>
  <si>
    <t>PARA CALEFACCION (CALDERAS, ESTUFAS, ETC)</t>
  </si>
  <si>
    <t>PRODUCTOS QUIMICOS (EXTINTOR)</t>
  </si>
  <si>
    <t>EQUIPOS MENORES (EQUIPAMIENTO)</t>
  </si>
  <si>
    <t>SERVICIO DE SUSCRIPCION (MATERIAL DE APOYO)</t>
  </si>
  <si>
    <t>GASTOS MENORES (FOFI) DIRECTIVA DGFA N°02-DC/0201/22 FECHA ENERO 2009</t>
  </si>
  <si>
    <t>MAQUINAS Y EQUIPOS DE OFICINA (ADQUISICION)</t>
  </si>
  <si>
    <t>VESTUARIO ACC.Y PRENDAS DIVERSAS</t>
  </si>
  <si>
    <t>CALZADO E PERSONAL DE COCINA</t>
  </si>
  <si>
    <t>COM.DE SERVICIO EN EL PAIS (VIATICO - 2 REUNIONES ANUALES DIRECTORA)</t>
  </si>
  <si>
    <t>PROD.QUIMIC,FARMACEUTICOS IND. (BOTIQUIN)</t>
  </si>
  <si>
    <t>EQUIPOS COMPUTACIONALES (CAMARAS DE VIGILANCIA)</t>
  </si>
  <si>
    <t>TEXTOS Y OTROS MAT.ENSEÑANZA</t>
  </si>
  <si>
    <t>SERVICIOS DE VIGILANCIA /SEGURIDAD</t>
  </si>
  <si>
    <t>OTROS SERVICIOS GENERALES (FUMIGACIÓN)</t>
  </si>
  <si>
    <t>SEGURO PARVULOS</t>
  </si>
  <si>
    <t>OTROS SERVICIOS GENERALES (LAVANDERIIA)</t>
  </si>
  <si>
    <t>OTROS ARRIENDOS (BUSES)</t>
  </si>
  <si>
    <t>MANT.Y REPAR. OTRAS MAQ. Y EQUIP. (COCINA)</t>
  </si>
  <si>
    <t>OTROS MANTEN. Y REPAR. MENORES (GASFITERIA Y ELECTRICIDAD)</t>
  </si>
  <si>
    <t>OTROS MANTEN. Y REP.MENORES</t>
  </si>
  <si>
    <t>CUOTA DE PADRES</t>
  </si>
  <si>
    <t>Mensualidad 2020</t>
  </si>
  <si>
    <t>Personal Servicio Activo Armada y otras FFAA</t>
  </si>
  <si>
    <t>PDI</t>
  </si>
  <si>
    <t>GENDARMERIA</t>
  </si>
  <si>
    <t>Casos Especiales</t>
  </si>
  <si>
    <t>Matrícula 2021</t>
  </si>
  <si>
    <t>Mensualidad 2021</t>
  </si>
  <si>
    <t>PERSONAL SERVICIO ACTIVO</t>
  </si>
  <si>
    <t>PERSONAL EN RETIRO</t>
  </si>
  <si>
    <t>CASOS ESPECIALES</t>
  </si>
  <si>
    <t xml:space="preserve"> PERSONAL EN RETIRO</t>
  </si>
  <si>
    <t xml:space="preserve">PDI  </t>
  </si>
  <si>
    <t xml:space="preserve">  GENDARMERÍA</t>
  </si>
  <si>
    <t xml:space="preserve"> GENDARMERÍA</t>
  </si>
  <si>
    <t>Tarifa 2021</t>
  </si>
  <si>
    <t xml:space="preserve"> </t>
  </si>
  <si>
    <t>EN RETIRO</t>
  </si>
  <si>
    <t>Aportes</t>
  </si>
  <si>
    <t xml:space="preserve"> PDI </t>
  </si>
  <si>
    <t xml:space="preserve"> CASOS ESPECIALES</t>
  </si>
  <si>
    <t>AFL</t>
  </si>
  <si>
    <t>PAF</t>
  </si>
  <si>
    <t>COSTO DIRECTO ESTIMADO 2021</t>
  </si>
</sst>
</file>

<file path=xl/styles.xml><?xml version="1.0" encoding="utf-8"?>
<styleSheet xmlns="http://schemas.openxmlformats.org/spreadsheetml/2006/main">
  <numFmts count="32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_-\$* #,##0.00_-;&quot;-$&quot;* #,##0.00_-;_-\$* \-??_-;_-@_-"/>
    <numFmt numFmtId="173" formatCode="\$#,##0_);&quot;($&quot;#,##0\)"/>
    <numFmt numFmtId="174" formatCode="_-&quot;$ &quot;* #,##0_-;&quot;-$ &quot;* #,##0_-;_-&quot;$ &quot;* \-_-;_-@_-"/>
    <numFmt numFmtId="175" formatCode="0\ %"/>
    <numFmt numFmtId="176" formatCode="0.0%"/>
    <numFmt numFmtId="177" formatCode="#,##0_ ;[Red]\-#,##0\ "/>
    <numFmt numFmtId="178" formatCode="_-* #,##0.00_-;\-* #,##0.00_-;_-* \-??_-;_-@_-"/>
    <numFmt numFmtId="179" formatCode="_-\ * #,##0_-;&quot;$ &quot;* #,##0_-;_-\ * \-_-;_-@_-"/>
    <numFmt numFmtId="180" formatCode="_-* #,##0.0_-;\-* #,##0.0_-;_-* \-??_-;_-@_-"/>
    <numFmt numFmtId="181" formatCode="_(* #,##0_);_(* \(#,##0\);_(* \-_);_(@_)"/>
    <numFmt numFmtId="182" formatCode="_-* #,##0_-;\-* #,##0_-;_-* \-??_-;_-@_-"/>
    <numFmt numFmtId="183" formatCode="&quot;$&quot;\ #,##0"/>
    <numFmt numFmtId="184" formatCode="_-&quot;$&quot;* #,##0_-;\-&quot;$&quot;* #,##0_-;_-&quot;$&quot;* &quot;-&quot;??_-;_-@_-"/>
    <numFmt numFmtId="185" formatCode="#,##0_ ;\-#,##0\ "/>
    <numFmt numFmtId="186" formatCode="0.00\ %"/>
    <numFmt numFmtId="187" formatCode="_-\$* #,##0_-;&quot;-$&quot;* #,##0_-;_-\$* \-??_-;_-@_-"/>
  </numFmts>
  <fonts count="69">
    <font>
      <sz val="10"/>
      <name val="Arial"/>
      <family val="2"/>
    </font>
    <font>
      <sz val="11"/>
      <color indexed="8"/>
      <name val="Calibri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6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40"/>
      <name val="Arial"/>
      <family val="2"/>
    </font>
    <font>
      <sz val="10"/>
      <color indexed="8"/>
      <name val="Arial"/>
      <family val="2"/>
    </font>
    <font>
      <b/>
      <u val="single"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color indexed="9"/>
      <name val="Arial"/>
      <family val="2"/>
    </font>
    <font>
      <b/>
      <u val="single"/>
      <sz val="12"/>
      <color indexed="12"/>
      <name val="Arial"/>
      <family val="2"/>
    </font>
    <font>
      <b/>
      <u val="single"/>
      <sz val="14"/>
      <color indexed="12"/>
      <name val="Arial"/>
      <family val="2"/>
    </font>
    <font>
      <sz val="14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8"/>
      <color indexed="36"/>
      <name val="Arial"/>
      <family val="2"/>
    </font>
    <font>
      <b/>
      <u val="single"/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0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8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gray125">
        <bgColor theme="3" tint="-0.2499700039625167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gray125">
        <bgColor theme="5" tint="0.7999799847602844"/>
      </patternFill>
    </fill>
    <fill>
      <patternFill patternType="gray125">
        <bgColor theme="3" tint="0.799979984760284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gray125">
        <bgColor theme="4" tint="0.5999900102615356"/>
      </patternFill>
    </fill>
    <fill>
      <patternFill patternType="solid">
        <fgColor rgb="FFC0000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gray125">
        <bgColor indexed="9"/>
      </patternFill>
    </fill>
    <fill>
      <patternFill patternType="solid">
        <fgColor rgb="FFFFFF00"/>
        <bgColor indexed="64"/>
      </patternFill>
    </fill>
    <fill>
      <patternFill patternType="solid">
        <fgColor rgb="FF69D8FF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/>
      <bottom/>
    </border>
    <border>
      <left style="thin"/>
      <right style="thin"/>
      <top style="thin"/>
      <bottom style="thin"/>
    </border>
    <border>
      <left/>
      <right style="thin">
        <color indexed="8"/>
      </right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/>
      <bottom style="medium"/>
    </border>
    <border>
      <left style="thin"/>
      <right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indexed="8"/>
      </left>
      <right/>
      <top style="thin">
        <color indexed="8"/>
      </top>
      <bottom/>
    </border>
    <border>
      <left/>
      <right style="medium"/>
      <top style="thin">
        <color indexed="8"/>
      </top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>
        <color indexed="63"/>
      </bottom>
    </border>
    <border>
      <left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/>
    </border>
    <border>
      <left>
        <color indexed="63"/>
      </left>
      <right style="thin"/>
      <top style="medium"/>
      <bottom/>
    </border>
    <border>
      <left>
        <color indexed="63"/>
      </left>
      <right style="thin"/>
      <top/>
      <bottom style="medium"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thin"/>
      <right>
        <color indexed="63"/>
      </right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20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9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49" fillId="29" borderId="0" applyNumberFormat="0" applyBorder="0" applyAlignment="0" applyProtection="0"/>
    <xf numFmtId="0" fontId="49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56" fillId="33" borderId="1" applyNumberFormat="0" applyAlignment="0" applyProtection="0"/>
    <xf numFmtId="0" fontId="10" fillId="3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58" fillId="36" borderId="0" applyNumberFormat="0" applyBorder="0" applyAlignment="0" applyProtection="0"/>
    <xf numFmtId="178" fontId="0" fillId="0" borderId="0">
      <alignment/>
      <protection/>
    </xf>
    <xf numFmtId="169" fontId="0" fillId="0" borderId="0" applyFont="0" applyFill="0" applyBorder="0" applyAlignment="0" applyProtection="0"/>
    <xf numFmtId="172" fontId="0" fillId="0" borderId="0">
      <alignment/>
      <protection/>
    </xf>
    <xf numFmtId="168" fontId="0" fillId="0" borderId="0" applyFont="0" applyFill="0" applyBorder="0" applyAlignment="0" applyProtection="0"/>
    <xf numFmtId="0" fontId="8" fillId="37" borderId="0" applyNumberFormat="0" applyBorder="0" applyAlignment="0" applyProtection="0"/>
    <xf numFmtId="0" fontId="0" fillId="38" borderId="5" applyNumberFormat="0" applyFont="0" applyAlignment="0" applyProtection="0"/>
    <xf numFmtId="0" fontId="5" fillId="37" borderId="6" applyNumberFormat="0" applyAlignment="0" applyProtection="0"/>
    <xf numFmtId="175" fontId="0" fillId="0" borderId="0">
      <alignment/>
      <protection/>
    </xf>
    <xf numFmtId="0" fontId="59" fillId="25" borderId="7" applyNumberFormat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55" fillId="0" borderId="9" applyNumberFormat="0" applyFill="0" applyAlignment="0" applyProtection="0"/>
    <xf numFmtId="0" fontId="64" fillId="0" borderId="10" applyNumberFormat="0" applyFill="0" applyAlignment="0" applyProtection="0"/>
    <xf numFmtId="0" fontId="9" fillId="0" borderId="0" applyNumberFormat="0" applyFill="0" applyBorder="0" applyAlignment="0" applyProtection="0"/>
  </cellStyleXfs>
  <cellXfs count="46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/>
    </xf>
    <xf numFmtId="175" fontId="0" fillId="0" borderId="0" xfId="67" applyFo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14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9" borderId="0" xfId="0" applyFont="1" applyFill="1" applyBorder="1" applyAlignment="1" applyProtection="1">
      <alignment horizontal="left" vertical="center"/>
      <protection/>
    </xf>
    <xf numFmtId="174" fontId="13" fillId="39" borderId="0" xfId="62" applyNumberFormat="1" applyFont="1" applyFill="1" applyBorder="1" applyAlignment="1" applyProtection="1">
      <alignment vertical="center"/>
      <protection/>
    </xf>
    <xf numFmtId="0" fontId="13" fillId="0" borderId="0" xfId="0" applyFont="1" applyFill="1" applyAlignment="1" applyProtection="1">
      <alignment vertical="center"/>
      <protection/>
    </xf>
    <xf numFmtId="177" fontId="13" fillId="0" borderId="0" xfId="0" applyNumberFormat="1" applyFont="1" applyFill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174" fontId="13" fillId="0" borderId="0" xfId="0" applyNumberFormat="1" applyFont="1" applyFill="1" applyBorder="1" applyAlignment="1" applyProtection="1">
      <alignment horizontal="center" vertical="center" wrapText="1"/>
      <protection/>
    </xf>
    <xf numFmtId="174" fontId="0" fillId="0" borderId="0" xfId="62" applyNumberFormat="1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right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172" fontId="0" fillId="0" borderId="0" xfId="62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175" fontId="14" fillId="0" borderId="0" xfId="67" applyFont="1" applyBorder="1" applyAlignment="1" applyProtection="1">
      <alignment vertical="center"/>
      <protection/>
    </xf>
    <xf numFmtId="180" fontId="0" fillId="0" borderId="0" xfId="60" applyNumberFormat="1" applyFont="1" applyFill="1" applyBorder="1" applyAlignment="1" applyProtection="1">
      <alignment vertical="center"/>
      <protection/>
    </xf>
    <xf numFmtId="175" fontId="0" fillId="0" borderId="0" xfId="67" applyFont="1" applyFill="1" applyProtection="1">
      <alignment/>
      <protection/>
    </xf>
    <xf numFmtId="0" fontId="0" fillId="40" borderId="0" xfId="0" applyFont="1" applyFill="1" applyBorder="1" applyAlignment="1" applyProtection="1">
      <alignment horizontal="left" vertical="center"/>
      <protection/>
    </xf>
    <xf numFmtId="183" fontId="0" fillId="40" borderId="0" xfId="0" applyNumberFormat="1" applyFont="1" applyFill="1" applyBorder="1" applyAlignment="1" applyProtection="1">
      <alignment horizontal="right" vertical="center"/>
      <protection/>
    </xf>
    <xf numFmtId="0" fontId="0" fillId="40" borderId="0" xfId="0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0" fillId="40" borderId="0" xfId="0" applyFont="1" applyFill="1" applyAlignment="1" applyProtection="1">
      <alignment vertical="center"/>
      <protection/>
    </xf>
    <xf numFmtId="183" fontId="0" fillId="0" borderId="0" xfId="0" applyNumberFormat="1" applyFont="1" applyFill="1" applyBorder="1" applyAlignment="1" applyProtection="1">
      <alignment horizontal="right" vertical="center"/>
      <protection/>
    </xf>
    <xf numFmtId="9" fontId="0" fillId="0" borderId="0" xfId="0" applyNumberFormat="1" applyFont="1" applyFill="1" applyBorder="1" applyAlignment="1" applyProtection="1">
      <alignment horizontal="center" vertical="center"/>
      <protection/>
    </xf>
    <xf numFmtId="183" fontId="13" fillId="0" borderId="0" xfId="0" applyNumberFormat="1" applyFont="1" applyFill="1" applyBorder="1" applyAlignment="1" applyProtection="1">
      <alignment/>
      <protection/>
    </xf>
    <xf numFmtId="183" fontId="13" fillId="40" borderId="0" xfId="0" applyNumberFormat="1" applyFont="1" applyFill="1" applyBorder="1" applyAlignment="1" applyProtection="1">
      <alignment horizontal="right" vertical="center"/>
      <protection/>
    </xf>
    <xf numFmtId="9" fontId="0" fillId="40" borderId="0" xfId="0" applyNumberFormat="1" applyFont="1" applyFill="1" applyBorder="1" applyAlignment="1" applyProtection="1">
      <alignment horizontal="center" vertical="center"/>
      <protection/>
    </xf>
    <xf numFmtId="0" fontId="0" fillId="40" borderId="0" xfId="0" applyFont="1" applyFill="1" applyBorder="1" applyAlignment="1" applyProtection="1">
      <alignment/>
      <protection/>
    </xf>
    <xf numFmtId="183" fontId="0" fillId="0" borderId="0" xfId="0" applyNumberFormat="1" applyFont="1" applyFill="1" applyBorder="1" applyAlignment="1" applyProtection="1">
      <alignment/>
      <protection/>
    </xf>
    <xf numFmtId="0" fontId="0" fillId="40" borderId="0" xfId="0" applyFont="1" applyFill="1" applyAlignment="1" applyProtection="1">
      <alignment/>
      <protection/>
    </xf>
    <xf numFmtId="0" fontId="13" fillId="41" borderId="11" xfId="0" applyFont="1" applyFill="1" applyBorder="1" applyAlignment="1" applyProtection="1">
      <alignment horizontal="center" vertical="center" wrapText="1"/>
      <protection/>
    </xf>
    <xf numFmtId="180" fontId="13" fillId="41" borderId="11" xfId="60" applyNumberFormat="1" applyFont="1" applyFill="1" applyBorder="1" applyAlignment="1" applyProtection="1">
      <alignment horizontal="center" vertical="center" wrapText="1"/>
      <protection/>
    </xf>
    <xf numFmtId="0" fontId="11" fillId="41" borderId="12" xfId="0" applyFont="1" applyFill="1" applyBorder="1" applyAlignment="1" applyProtection="1">
      <alignment horizontal="center" vertical="center"/>
      <protection/>
    </xf>
    <xf numFmtId="174" fontId="11" fillId="42" borderId="12" xfId="62" applyNumberFormat="1" applyFont="1" applyFill="1" applyBorder="1" applyAlignment="1" applyProtection="1">
      <alignment vertical="center"/>
      <protection/>
    </xf>
    <xf numFmtId="0" fontId="11" fillId="43" borderId="12" xfId="0" applyFont="1" applyFill="1" applyBorder="1" applyAlignment="1" applyProtection="1">
      <alignment horizontal="left" vertical="center"/>
      <protection/>
    </xf>
    <xf numFmtId="174" fontId="11" fillId="43" borderId="13" xfId="62" applyNumberFormat="1" applyFont="1" applyFill="1" applyBorder="1" applyAlignment="1" applyProtection="1">
      <alignment horizontal="center" vertical="center"/>
      <protection/>
    </xf>
    <xf numFmtId="174" fontId="11" fillId="43" borderId="12" xfId="62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174" fontId="16" fillId="0" borderId="0" xfId="62" applyNumberFormat="1" applyFont="1" applyFill="1" applyBorder="1" applyAlignment="1" applyProtection="1">
      <alignment vertical="center"/>
      <protection/>
    </xf>
    <xf numFmtId="182" fontId="16" fillId="0" borderId="0" xfId="60" applyNumberFormat="1" applyFont="1" applyFill="1" applyBorder="1" applyAlignment="1" applyProtection="1">
      <alignment vertical="center"/>
      <protection/>
    </xf>
    <xf numFmtId="174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/>
    </xf>
    <xf numFmtId="174" fontId="11" fillId="0" borderId="0" xfId="62" applyNumberFormat="1" applyFont="1" applyFill="1" applyBorder="1" applyAlignment="1" applyProtection="1">
      <alignment vertical="center"/>
      <protection/>
    </xf>
    <xf numFmtId="174" fontId="10" fillId="0" borderId="0" xfId="0" applyNumberFormat="1" applyFont="1" applyFill="1" applyBorder="1" applyAlignment="1" applyProtection="1">
      <alignment vertical="center"/>
      <protection/>
    </xf>
    <xf numFmtId="175" fontId="13" fillId="0" borderId="0" xfId="67" applyFont="1" applyFill="1" applyBorder="1" applyAlignment="1" applyProtection="1">
      <alignment horizontal="center" vertical="center"/>
      <protection/>
    </xf>
    <xf numFmtId="0" fontId="13" fillId="44" borderId="14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1" fontId="0" fillId="0" borderId="0" xfId="67" applyNumberFormat="1" applyFont="1" applyProtection="1">
      <alignment/>
      <protection/>
    </xf>
    <xf numFmtId="0" fontId="13" fillId="0" borderId="0" xfId="0" applyFont="1" applyFill="1" applyBorder="1" applyAlignment="1" applyProtection="1">
      <alignment horizontal="center"/>
      <protection/>
    </xf>
    <xf numFmtId="183" fontId="1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Border="1" applyAlignment="1" applyProtection="1">
      <alignment horizontal="left" vertical="center" wrapText="1"/>
      <protection/>
    </xf>
    <xf numFmtId="0" fontId="19" fillId="0" borderId="15" xfId="0" applyFont="1" applyFill="1" applyBorder="1" applyAlignment="1" applyProtection="1">
      <alignment horizontal="center" vertical="center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183" fontId="13" fillId="45" borderId="16" xfId="0" applyNumberFormat="1" applyFont="1" applyFill="1" applyBorder="1" applyAlignment="1" applyProtection="1">
      <alignment horizontal="center" vertical="center"/>
      <protection/>
    </xf>
    <xf numFmtId="176" fontId="13" fillId="45" borderId="16" xfId="67" applyNumberFormat="1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26" fillId="0" borderId="0" xfId="0" applyFont="1" applyAlignment="1" applyProtection="1">
      <alignment vertical="center"/>
      <protection/>
    </xf>
    <xf numFmtId="0" fontId="21" fillId="40" borderId="0" xfId="0" applyFont="1" applyFill="1" applyBorder="1" applyAlignment="1" applyProtection="1">
      <alignment horizontal="left" vertical="center" indent="2"/>
      <protection/>
    </xf>
    <xf numFmtId="0" fontId="13" fillId="0" borderId="17" xfId="0" applyFont="1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/>
    </xf>
    <xf numFmtId="17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wrapText="1"/>
      <protection/>
    </xf>
    <xf numFmtId="0" fontId="13" fillId="46" borderId="0" xfId="0" applyFont="1" applyFill="1" applyBorder="1" applyAlignment="1" applyProtection="1">
      <alignment horizontal="center" vertical="center"/>
      <protection/>
    </xf>
    <xf numFmtId="0" fontId="0" fillId="46" borderId="0" xfId="0" applyFill="1" applyAlignment="1" applyProtection="1">
      <alignment/>
      <protection/>
    </xf>
    <xf numFmtId="0" fontId="0" fillId="46" borderId="0" xfId="0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3" fillId="0" borderId="0" xfId="0" applyFont="1" applyAlignment="1" applyProtection="1">
      <alignment/>
      <protection/>
    </xf>
    <xf numFmtId="184" fontId="0" fillId="0" borderId="0" xfId="62" applyNumberFormat="1" applyFont="1" applyFill="1" applyBorder="1" applyAlignment="1" applyProtection="1">
      <alignment vertical="center"/>
      <protection/>
    </xf>
    <xf numFmtId="184" fontId="0" fillId="0" borderId="0" xfId="62" applyNumberFormat="1" applyFont="1" applyFill="1" applyBorder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184" fontId="0" fillId="47" borderId="16" xfId="62" applyNumberFormat="1" applyFont="1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47" borderId="16" xfId="0" applyFill="1" applyBorder="1" applyAlignment="1" applyProtection="1">
      <alignment horizontal="left" vertical="center"/>
      <protection locked="0"/>
    </xf>
    <xf numFmtId="165" fontId="0" fillId="0" borderId="0" xfId="0" applyNumberFormat="1" applyAlignment="1" applyProtection="1">
      <alignment/>
      <protection locked="0"/>
    </xf>
    <xf numFmtId="185" fontId="0" fillId="47" borderId="16" xfId="62" applyNumberFormat="1" applyFont="1" applyFill="1" applyBorder="1" applyAlignment="1" applyProtection="1">
      <alignment horizontal="center" vertical="center"/>
      <protection locked="0"/>
    </xf>
    <xf numFmtId="174" fontId="0" fillId="48" borderId="16" xfId="62" applyNumberFormat="1" applyFont="1" applyFill="1" applyBorder="1" applyAlignment="1" applyProtection="1">
      <alignment vertical="center"/>
      <protection locked="0"/>
    </xf>
    <xf numFmtId="174" fontId="16" fillId="48" borderId="16" xfId="62" applyNumberFormat="1" applyFont="1" applyFill="1" applyBorder="1" applyAlignment="1" applyProtection="1">
      <alignment vertical="center"/>
      <protection locked="0"/>
    </xf>
    <xf numFmtId="182" fontId="16" fillId="48" borderId="16" xfId="60" applyNumberFormat="1" applyFont="1" applyFill="1" applyBorder="1" applyAlignment="1" applyProtection="1">
      <alignment vertical="center"/>
      <protection locked="0"/>
    </xf>
    <xf numFmtId="174" fontId="0" fillId="48" borderId="16" xfId="62" applyNumberFormat="1" applyFill="1" applyBorder="1" applyAlignment="1" applyProtection="1">
      <alignment vertical="center"/>
      <protection locked="0"/>
    </xf>
    <xf numFmtId="169" fontId="16" fillId="48" borderId="16" xfId="61" applyFont="1" applyFill="1" applyBorder="1" applyAlignment="1" applyProtection="1">
      <alignment vertical="center"/>
      <protection locked="0"/>
    </xf>
    <xf numFmtId="174" fontId="16" fillId="48" borderId="16" xfId="62" applyNumberFormat="1" applyFont="1" applyFill="1" applyBorder="1" applyAlignment="1" applyProtection="1">
      <alignment vertical="center"/>
      <protection locked="0"/>
    </xf>
    <xf numFmtId="169" fontId="11" fillId="48" borderId="16" xfId="61" applyFont="1" applyFill="1" applyBorder="1" applyAlignment="1" applyProtection="1">
      <alignment vertical="center"/>
      <protection locked="0"/>
    </xf>
    <xf numFmtId="174" fontId="16" fillId="32" borderId="16" xfId="62" applyNumberFormat="1" applyFont="1" applyFill="1" applyBorder="1" applyAlignment="1" applyProtection="1">
      <alignment vertical="center"/>
      <protection locked="0"/>
    </xf>
    <xf numFmtId="169" fontId="16" fillId="32" borderId="16" xfId="61" applyFont="1" applyFill="1" applyBorder="1" applyAlignment="1" applyProtection="1">
      <alignment vertical="center"/>
      <protection locked="0"/>
    </xf>
    <xf numFmtId="174" fontId="11" fillId="48" borderId="16" xfId="62" applyNumberFormat="1" applyFont="1" applyFill="1" applyBorder="1" applyAlignment="1" applyProtection="1">
      <alignment vertical="center"/>
      <protection locked="0"/>
    </xf>
    <xf numFmtId="174" fontId="0" fillId="32" borderId="16" xfId="62" applyNumberFormat="1" applyFont="1" applyFill="1" applyBorder="1" applyAlignment="1" applyProtection="1">
      <alignment vertical="center"/>
      <protection locked="0"/>
    </xf>
    <xf numFmtId="184" fontId="0" fillId="49" borderId="16" xfId="62" applyNumberFormat="1" applyFont="1" applyFill="1" applyBorder="1" applyAlignment="1" applyProtection="1">
      <alignment vertical="center"/>
      <protection/>
    </xf>
    <xf numFmtId="185" fontId="13" fillId="49" borderId="18" xfId="0" applyNumberFormat="1" applyFont="1" applyFill="1" applyBorder="1" applyAlignment="1" applyProtection="1">
      <alignment horizontal="center"/>
      <protection/>
    </xf>
    <xf numFmtId="185" fontId="0" fillId="47" borderId="19" xfId="62" applyNumberFormat="1" applyFont="1" applyFill="1" applyBorder="1" applyAlignment="1" applyProtection="1">
      <alignment horizontal="center" vertical="center"/>
      <protection locked="0"/>
    </xf>
    <xf numFmtId="185" fontId="13" fillId="49" borderId="20" xfId="0" applyNumberFormat="1" applyFont="1" applyFill="1" applyBorder="1" applyAlignment="1" applyProtection="1">
      <alignment horizontal="center"/>
      <protection/>
    </xf>
    <xf numFmtId="184" fontId="0" fillId="49" borderId="18" xfId="62" applyNumberFormat="1" applyFont="1" applyFill="1" applyBorder="1" applyAlignment="1" applyProtection="1">
      <alignment vertical="center"/>
      <protection/>
    </xf>
    <xf numFmtId="0" fontId="0" fillId="47" borderId="19" xfId="0" applyFont="1" applyFill="1" applyBorder="1" applyAlignment="1" applyProtection="1">
      <alignment horizontal="left" vertical="center"/>
      <protection locked="0"/>
    </xf>
    <xf numFmtId="184" fontId="0" fillId="49" borderId="19" xfId="62" applyNumberFormat="1" applyFont="1" applyFill="1" applyBorder="1" applyAlignment="1" applyProtection="1">
      <alignment vertical="center"/>
      <protection/>
    </xf>
    <xf numFmtId="184" fontId="0" fillId="49" borderId="20" xfId="62" applyNumberFormat="1" applyFont="1" applyFill="1" applyBorder="1" applyAlignment="1" applyProtection="1">
      <alignment vertical="center"/>
      <protection/>
    </xf>
    <xf numFmtId="174" fontId="0" fillId="0" borderId="0" xfId="0" applyNumberFormat="1" applyFont="1" applyAlignment="1" applyProtection="1">
      <alignment vertical="center"/>
      <protection/>
    </xf>
    <xf numFmtId="165" fontId="0" fillId="50" borderId="21" xfId="62" applyNumberFormat="1" applyFont="1" applyFill="1" applyBorder="1" applyAlignment="1" applyProtection="1">
      <alignment vertical="center"/>
      <protection/>
    </xf>
    <xf numFmtId="165" fontId="0" fillId="50" borderId="22" xfId="62" applyNumberFormat="1" applyFont="1" applyFill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65" fillId="51" borderId="23" xfId="0" applyFont="1" applyFill="1" applyBorder="1" applyAlignment="1" applyProtection="1">
      <alignment horizontal="center" vertical="center" wrapText="1"/>
      <protection/>
    </xf>
    <xf numFmtId="0" fontId="65" fillId="52" borderId="24" xfId="0" applyFont="1" applyFill="1" applyBorder="1" applyAlignment="1" applyProtection="1">
      <alignment vertical="center"/>
      <protection/>
    </xf>
    <xf numFmtId="173" fontId="65" fillId="52" borderId="25" xfId="62" applyNumberFormat="1" applyFont="1" applyFill="1" applyBorder="1" applyAlignment="1" applyProtection="1">
      <alignment vertical="center"/>
      <protection/>
    </xf>
    <xf numFmtId="173" fontId="65" fillId="53" borderId="24" xfId="62" applyNumberFormat="1" applyFont="1" applyFill="1" applyBorder="1" applyAlignment="1" applyProtection="1">
      <alignment vertical="center"/>
      <protection/>
    </xf>
    <xf numFmtId="0" fontId="0" fillId="47" borderId="26" xfId="0" applyFill="1" applyBorder="1" applyAlignment="1" applyProtection="1">
      <alignment horizontal="left" vertical="center"/>
      <protection locked="0"/>
    </xf>
    <xf numFmtId="0" fontId="13" fillId="54" borderId="27" xfId="0" applyFont="1" applyFill="1" applyBorder="1" applyAlignment="1" applyProtection="1">
      <alignment horizontal="center" vertical="center" wrapText="1"/>
      <protection/>
    </xf>
    <xf numFmtId="184" fontId="0" fillId="48" borderId="16" xfId="62" applyNumberFormat="1" applyFont="1" applyFill="1" applyBorder="1" applyAlignment="1" applyProtection="1">
      <alignment vertical="center"/>
      <protection locked="0"/>
    </xf>
    <xf numFmtId="184" fontId="0" fillId="48" borderId="19" xfId="62" applyNumberFormat="1" applyFont="1" applyFill="1" applyBorder="1" applyAlignment="1" applyProtection="1">
      <alignment vertical="center"/>
      <protection locked="0"/>
    </xf>
    <xf numFmtId="0" fontId="0" fillId="47" borderId="28" xfId="0" applyFont="1" applyFill="1" applyBorder="1" applyAlignment="1" applyProtection="1">
      <alignment horizontal="left" vertical="center"/>
      <protection locked="0"/>
    </xf>
    <xf numFmtId="0" fontId="0" fillId="47" borderId="28" xfId="0" applyFill="1" applyBorder="1" applyAlignment="1" applyProtection="1">
      <alignment horizontal="left" vertical="center"/>
      <protection locked="0"/>
    </xf>
    <xf numFmtId="0" fontId="0" fillId="47" borderId="29" xfId="0" applyFont="1" applyFill="1" applyBorder="1" applyAlignment="1" applyProtection="1">
      <alignment horizontal="left" vertical="center"/>
      <protection locked="0"/>
    </xf>
    <xf numFmtId="184" fontId="0" fillId="48" borderId="21" xfId="62" applyNumberFormat="1" applyFont="1" applyFill="1" applyBorder="1" applyAlignment="1" applyProtection="1">
      <alignment vertical="center"/>
      <protection locked="0"/>
    </xf>
    <xf numFmtId="184" fontId="0" fillId="48" borderId="18" xfId="62" applyNumberFormat="1" applyFont="1" applyFill="1" applyBorder="1" applyAlignment="1" applyProtection="1">
      <alignment vertical="center"/>
      <protection locked="0"/>
    </xf>
    <xf numFmtId="184" fontId="0" fillId="48" borderId="22" xfId="62" applyNumberFormat="1" applyFont="1" applyFill="1" applyBorder="1" applyAlignment="1" applyProtection="1">
      <alignment vertical="center"/>
      <protection locked="0"/>
    </xf>
    <xf numFmtId="184" fontId="0" fillId="48" borderId="20" xfId="62" applyNumberFormat="1" applyFont="1" applyFill="1" applyBorder="1" applyAlignment="1" applyProtection="1">
      <alignment vertical="center"/>
      <protection locked="0"/>
    </xf>
    <xf numFmtId="9" fontId="0" fillId="48" borderId="21" xfId="62" applyNumberFormat="1" applyFont="1" applyFill="1" applyBorder="1" applyAlignment="1" applyProtection="1">
      <alignment horizontal="center" vertical="center"/>
      <protection locked="0"/>
    </xf>
    <xf numFmtId="9" fontId="0" fillId="48" borderId="22" xfId="62" applyNumberFormat="1" applyFont="1" applyFill="1" applyBorder="1" applyAlignment="1" applyProtection="1">
      <alignment horizontal="center" vertical="center"/>
      <protection locked="0"/>
    </xf>
    <xf numFmtId="184" fontId="0" fillId="49" borderId="21" xfId="62" applyNumberFormat="1" applyFont="1" applyFill="1" applyBorder="1" applyAlignment="1" applyProtection="1">
      <alignment vertical="center"/>
      <protection/>
    </xf>
    <xf numFmtId="184" fontId="0" fillId="49" borderId="22" xfId="62" applyNumberFormat="1" applyFont="1" applyFill="1" applyBorder="1" applyAlignment="1" applyProtection="1">
      <alignment vertical="center"/>
      <protection/>
    </xf>
    <xf numFmtId="0" fontId="0" fillId="47" borderId="30" xfId="0" applyFont="1" applyFill="1" applyBorder="1" applyAlignment="1" applyProtection="1">
      <alignment horizontal="left" vertical="center"/>
      <protection locked="0"/>
    </xf>
    <xf numFmtId="9" fontId="0" fillId="49" borderId="31" xfId="62" applyNumberFormat="1" applyFont="1" applyFill="1" applyBorder="1" applyAlignment="1" applyProtection="1">
      <alignment horizontal="center" vertical="center"/>
      <protection/>
    </xf>
    <xf numFmtId="9" fontId="0" fillId="49" borderId="32" xfId="62" applyNumberFormat="1" applyFont="1" applyFill="1" applyBorder="1" applyAlignment="1" applyProtection="1">
      <alignment horizontal="center" vertical="center"/>
      <protection/>
    </xf>
    <xf numFmtId="184" fontId="0" fillId="49" borderId="33" xfId="62" applyNumberFormat="1" applyFont="1" applyFill="1" applyBorder="1" applyAlignment="1" applyProtection="1">
      <alignment vertical="center"/>
      <protection/>
    </xf>
    <xf numFmtId="184" fontId="0" fillId="49" borderId="31" xfId="62" applyNumberFormat="1" applyFont="1" applyFill="1" applyBorder="1" applyAlignment="1" applyProtection="1">
      <alignment vertical="center"/>
      <protection/>
    </xf>
    <xf numFmtId="184" fontId="0" fillId="49" borderId="32" xfId="62" applyNumberFormat="1" applyFont="1" applyFill="1" applyBorder="1" applyAlignment="1" applyProtection="1">
      <alignment vertical="center"/>
      <protection/>
    </xf>
    <xf numFmtId="0" fontId="13" fillId="55" borderId="29" xfId="0" applyFont="1" applyFill="1" applyBorder="1" applyAlignment="1" applyProtection="1">
      <alignment horizontal="center" vertical="center" wrapText="1"/>
      <protection/>
    </xf>
    <xf numFmtId="174" fontId="13" fillId="56" borderId="22" xfId="0" applyNumberFormat="1" applyFont="1" applyFill="1" applyBorder="1" applyAlignment="1" applyProtection="1">
      <alignment horizontal="center" vertical="center" wrapText="1"/>
      <protection locked="0"/>
    </xf>
    <xf numFmtId="174" fontId="13" fillId="57" borderId="19" xfId="0" applyNumberFormat="1" applyFont="1" applyFill="1" applyBorder="1" applyAlignment="1" applyProtection="1">
      <alignment horizontal="center" vertical="center" wrapText="1"/>
      <protection locked="0"/>
    </xf>
    <xf numFmtId="174" fontId="13" fillId="57" borderId="20" xfId="0" applyNumberFormat="1" applyFont="1" applyFill="1" applyBorder="1" applyAlignment="1" applyProtection="1">
      <alignment horizontal="center" vertical="center" wrapText="1"/>
      <protection locked="0"/>
    </xf>
    <xf numFmtId="185" fontId="0" fillId="47" borderId="31" xfId="62" applyNumberFormat="1" applyFont="1" applyFill="1" applyBorder="1" applyAlignment="1" applyProtection="1">
      <alignment horizontal="center" vertical="center"/>
      <protection locked="0"/>
    </xf>
    <xf numFmtId="185" fontId="13" fillId="49" borderId="32" xfId="0" applyNumberFormat="1" applyFont="1" applyFill="1" applyBorder="1" applyAlignment="1" applyProtection="1">
      <alignment horizontal="center"/>
      <protection/>
    </xf>
    <xf numFmtId="174" fontId="13" fillId="56" borderId="19" xfId="0" applyNumberFormat="1" applyFont="1" applyFill="1" applyBorder="1" applyAlignment="1" applyProtection="1">
      <alignment horizontal="center" vertical="center" wrapText="1"/>
      <protection locked="0"/>
    </xf>
    <xf numFmtId="0" fontId="13" fillId="55" borderId="20" xfId="0" applyFont="1" applyFill="1" applyBorder="1" applyAlignment="1" applyProtection="1">
      <alignment horizontal="center" vertical="center" wrapText="1"/>
      <protection/>
    </xf>
    <xf numFmtId="0" fontId="0" fillId="0" borderId="30" xfId="0" applyFont="1" applyFill="1" applyBorder="1" applyAlignment="1" applyProtection="1">
      <alignment horizontal="left" vertical="center"/>
      <protection/>
    </xf>
    <xf numFmtId="0" fontId="0" fillId="0" borderId="28" xfId="0" applyFont="1" applyFill="1" applyBorder="1" applyAlignment="1" applyProtection="1">
      <alignment horizontal="left" vertical="center"/>
      <protection/>
    </xf>
    <xf numFmtId="0" fontId="0" fillId="0" borderId="29" xfId="0" applyFont="1" applyFill="1" applyBorder="1" applyAlignment="1" applyProtection="1">
      <alignment horizontal="left" vertical="center"/>
      <protection/>
    </xf>
    <xf numFmtId="185" fontId="0" fillId="47" borderId="33" xfId="62" applyNumberFormat="1" applyFont="1" applyFill="1" applyBorder="1" applyAlignment="1" applyProtection="1">
      <alignment horizontal="center" vertical="center"/>
      <protection locked="0"/>
    </xf>
    <xf numFmtId="185" fontId="0" fillId="47" borderId="21" xfId="62" applyNumberFormat="1" applyFont="1" applyFill="1" applyBorder="1" applyAlignment="1" applyProtection="1">
      <alignment horizontal="center" vertical="center"/>
      <protection locked="0"/>
    </xf>
    <xf numFmtId="185" fontId="0" fillId="47" borderId="22" xfId="62" applyNumberFormat="1" applyFont="1" applyFill="1" applyBorder="1" applyAlignment="1" applyProtection="1">
      <alignment horizontal="center" vertical="center"/>
      <protection locked="0"/>
    </xf>
    <xf numFmtId="0" fontId="21" fillId="40" borderId="0" xfId="0" applyFont="1" applyFill="1" applyBorder="1" applyAlignment="1" applyProtection="1">
      <alignment vertical="center"/>
      <protection/>
    </xf>
    <xf numFmtId="184" fontId="0" fillId="49" borderId="34" xfId="62" applyNumberFormat="1" applyFont="1" applyFill="1" applyBorder="1" applyAlignment="1" applyProtection="1">
      <alignment vertical="center"/>
      <protection/>
    </xf>
    <xf numFmtId="0" fontId="19" fillId="58" borderId="16" xfId="0" applyFont="1" applyFill="1" applyBorder="1" applyAlignment="1" applyProtection="1">
      <alignment horizontal="center" vertical="center"/>
      <protection/>
    </xf>
    <xf numFmtId="174" fontId="13" fillId="56" borderId="22" xfId="0" applyNumberFormat="1" applyFont="1" applyFill="1" applyBorder="1" applyAlignment="1" applyProtection="1">
      <alignment horizontal="center" vertical="center" wrapText="1"/>
      <protection/>
    </xf>
    <xf numFmtId="174" fontId="13" fillId="57" borderId="19" xfId="0" applyNumberFormat="1" applyFont="1" applyFill="1" applyBorder="1" applyAlignment="1" applyProtection="1">
      <alignment horizontal="center" vertical="center" wrapText="1"/>
      <protection/>
    </xf>
    <xf numFmtId="174" fontId="13" fillId="57" borderId="20" xfId="0" applyNumberFormat="1" applyFont="1" applyFill="1" applyBorder="1" applyAlignment="1" applyProtection="1">
      <alignment horizontal="center" vertical="center" wrapText="1"/>
      <protection/>
    </xf>
    <xf numFmtId="174" fontId="13" fillId="56" borderId="19" xfId="0" applyNumberFormat="1" applyFont="1" applyFill="1" applyBorder="1" applyAlignment="1" applyProtection="1">
      <alignment horizontal="center" vertical="center" wrapText="1"/>
      <protection/>
    </xf>
    <xf numFmtId="174" fontId="0" fillId="49" borderId="16" xfId="62" applyNumberFormat="1" applyFont="1" applyFill="1" applyBorder="1" applyAlignment="1" applyProtection="1">
      <alignment vertical="center"/>
      <protection/>
    </xf>
    <xf numFmtId="186" fontId="0" fillId="55" borderId="16" xfId="67" applyNumberFormat="1" applyFill="1" applyBorder="1" applyAlignment="1" applyProtection="1">
      <alignment horizontal="center" vertical="center"/>
      <protection/>
    </xf>
    <xf numFmtId="174" fontId="0" fillId="49" borderId="19" xfId="62" applyNumberFormat="1" applyFont="1" applyFill="1" applyBorder="1" applyAlignment="1" applyProtection="1">
      <alignment vertical="center"/>
      <protection/>
    </xf>
    <xf numFmtId="186" fontId="0" fillId="55" borderId="19" xfId="67" applyNumberFormat="1" applyFill="1" applyBorder="1" applyAlignment="1" applyProtection="1">
      <alignment horizontal="center" vertical="center"/>
      <protection/>
    </xf>
    <xf numFmtId="174" fontId="0" fillId="49" borderId="31" xfId="62" applyNumberFormat="1" applyFont="1" applyFill="1" applyBorder="1" applyAlignment="1" applyProtection="1">
      <alignment vertical="center"/>
      <protection/>
    </xf>
    <xf numFmtId="186" fontId="0" fillId="55" borderId="31" xfId="67" applyNumberFormat="1" applyFill="1" applyBorder="1" applyAlignment="1" applyProtection="1">
      <alignment horizontal="center" vertical="center"/>
      <protection/>
    </xf>
    <xf numFmtId="0" fontId="0" fillId="47" borderId="31" xfId="0" applyFill="1" applyBorder="1" applyAlignment="1" applyProtection="1">
      <alignment horizontal="left" vertical="center"/>
      <protection locked="0"/>
    </xf>
    <xf numFmtId="173" fontId="0" fillId="0" borderId="30" xfId="62" applyNumberFormat="1" applyFont="1" applyFill="1" applyBorder="1" applyAlignment="1" applyProtection="1">
      <alignment vertical="center"/>
      <protection/>
    </xf>
    <xf numFmtId="173" fontId="0" fillId="0" borderId="28" xfId="62" applyNumberFormat="1" applyFont="1" applyFill="1" applyBorder="1" applyAlignment="1" applyProtection="1">
      <alignment vertical="center"/>
      <protection/>
    </xf>
    <xf numFmtId="173" fontId="0" fillId="0" borderId="29" xfId="62" applyNumberFormat="1" applyFont="1" applyFill="1" applyBorder="1" applyAlignment="1" applyProtection="1">
      <alignment vertical="center"/>
      <protection/>
    </xf>
    <xf numFmtId="186" fontId="0" fillId="55" borderId="35" xfId="67" applyNumberFormat="1" applyFill="1" applyBorder="1" applyAlignment="1" applyProtection="1">
      <alignment horizontal="center" vertical="center"/>
      <protection/>
    </xf>
    <xf numFmtId="186" fontId="0" fillId="55" borderId="26" xfId="67" applyNumberFormat="1" applyFill="1" applyBorder="1" applyAlignment="1" applyProtection="1">
      <alignment horizontal="center" vertical="center"/>
      <protection/>
    </xf>
    <xf numFmtId="186" fontId="0" fillId="55" borderId="36" xfId="67" applyNumberFormat="1" applyFill="1" applyBorder="1" applyAlignment="1" applyProtection="1">
      <alignment horizontal="center" vertical="center"/>
      <protection/>
    </xf>
    <xf numFmtId="174" fontId="0" fillId="49" borderId="33" xfId="62" applyNumberFormat="1" applyFont="1" applyFill="1" applyBorder="1" applyAlignment="1" applyProtection="1">
      <alignment vertical="center"/>
      <protection/>
    </xf>
    <xf numFmtId="174" fontId="0" fillId="49" borderId="32" xfId="62" applyNumberFormat="1" applyFont="1" applyFill="1" applyBorder="1" applyAlignment="1" applyProtection="1">
      <alignment vertical="center"/>
      <protection/>
    </xf>
    <xf numFmtId="174" fontId="0" fillId="49" borderId="21" xfId="62" applyNumberFormat="1" applyFont="1" applyFill="1" applyBorder="1" applyAlignment="1" applyProtection="1">
      <alignment vertical="center"/>
      <protection/>
    </xf>
    <xf numFmtId="174" fontId="0" fillId="49" borderId="18" xfId="62" applyNumberFormat="1" applyFont="1" applyFill="1" applyBorder="1" applyAlignment="1" applyProtection="1">
      <alignment vertical="center"/>
      <protection/>
    </xf>
    <xf numFmtId="174" fontId="0" fillId="49" borderId="22" xfId="62" applyNumberFormat="1" applyFont="1" applyFill="1" applyBorder="1" applyAlignment="1" applyProtection="1">
      <alignment vertical="center"/>
      <protection/>
    </xf>
    <xf numFmtId="174" fontId="0" fillId="49" borderId="20" xfId="62" applyNumberFormat="1" applyFont="1" applyFill="1" applyBorder="1" applyAlignment="1" applyProtection="1">
      <alignment vertical="center"/>
      <protection/>
    </xf>
    <xf numFmtId="186" fontId="0" fillId="55" borderId="30" xfId="67" applyNumberFormat="1" applyFill="1" applyBorder="1" applyAlignment="1" applyProtection="1">
      <alignment horizontal="center" vertical="center"/>
      <protection/>
    </xf>
    <xf numFmtId="186" fontId="0" fillId="55" borderId="28" xfId="67" applyNumberFormat="1" applyFill="1" applyBorder="1" applyAlignment="1" applyProtection="1">
      <alignment horizontal="center" vertical="center"/>
      <protection/>
    </xf>
    <xf numFmtId="186" fontId="0" fillId="55" borderId="29" xfId="67" applyNumberFormat="1" applyFill="1" applyBorder="1" applyAlignment="1" applyProtection="1">
      <alignment horizontal="center" vertical="center"/>
      <protection/>
    </xf>
    <xf numFmtId="0" fontId="19" fillId="54" borderId="22" xfId="0" applyFont="1" applyFill="1" applyBorder="1" applyAlignment="1" applyProtection="1">
      <alignment horizontal="center" vertical="center"/>
      <protection/>
    </xf>
    <xf numFmtId="0" fontId="0" fillId="47" borderId="33" xfId="0" applyFill="1" applyBorder="1" applyAlignment="1" applyProtection="1">
      <alignment horizontal="left" vertical="center"/>
      <protection locked="0"/>
    </xf>
    <xf numFmtId="174" fontId="0" fillId="47" borderId="32" xfId="62" applyNumberFormat="1" applyFont="1" applyFill="1" applyBorder="1" applyAlignment="1" applyProtection="1">
      <alignment vertical="center"/>
      <protection locked="0"/>
    </xf>
    <xf numFmtId="0" fontId="0" fillId="47" borderId="21" xfId="0" applyFill="1" applyBorder="1" applyAlignment="1" applyProtection="1">
      <alignment horizontal="left" vertical="center"/>
      <protection locked="0"/>
    </xf>
    <xf numFmtId="174" fontId="0" fillId="47" borderId="18" xfId="62" applyNumberFormat="1" applyFont="1" applyFill="1" applyBorder="1" applyAlignment="1" applyProtection="1">
      <alignment vertical="center"/>
      <protection locked="0"/>
    </xf>
    <xf numFmtId="0" fontId="0" fillId="47" borderId="21" xfId="0" applyFont="1" applyFill="1" applyBorder="1" applyAlignment="1" applyProtection="1">
      <alignment horizontal="left" vertical="center"/>
      <protection locked="0"/>
    </xf>
    <xf numFmtId="0" fontId="0" fillId="47" borderId="22" xfId="0" applyFont="1" applyFill="1" applyBorder="1" applyAlignment="1" applyProtection="1">
      <alignment horizontal="left" vertical="center"/>
      <protection locked="0"/>
    </xf>
    <xf numFmtId="174" fontId="0" fillId="47" borderId="20" xfId="62" applyNumberFormat="1" applyFont="1" applyFill="1" applyBorder="1" applyAlignment="1" applyProtection="1">
      <alignment vertical="center"/>
      <protection locked="0"/>
    </xf>
    <xf numFmtId="174" fontId="0" fillId="47" borderId="30" xfId="62" applyNumberFormat="1" applyFont="1" applyFill="1" applyBorder="1" applyAlignment="1" applyProtection="1">
      <alignment vertical="center"/>
      <protection locked="0"/>
    </xf>
    <xf numFmtId="174" fontId="0" fillId="47" borderId="28" xfId="62" applyNumberFormat="1" applyFont="1" applyFill="1" applyBorder="1" applyAlignment="1" applyProtection="1">
      <alignment vertical="center"/>
      <protection locked="0"/>
    </xf>
    <xf numFmtId="174" fontId="0" fillId="47" borderId="29" xfId="62" applyNumberFormat="1" applyFont="1" applyFill="1" applyBorder="1" applyAlignment="1" applyProtection="1">
      <alignment vertical="center"/>
      <protection locked="0"/>
    </xf>
    <xf numFmtId="174" fontId="0" fillId="59" borderId="37" xfId="62" applyNumberFormat="1" applyFont="1" applyFill="1" applyBorder="1" applyAlignment="1" applyProtection="1">
      <alignment vertical="center"/>
      <protection/>
    </xf>
    <xf numFmtId="174" fontId="0" fillId="59" borderId="38" xfId="62" applyNumberFormat="1" applyFont="1" applyFill="1" applyBorder="1" applyAlignment="1" applyProtection="1">
      <alignment vertical="center"/>
      <protection/>
    </xf>
    <xf numFmtId="174" fontId="13" fillId="60" borderId="36" xfId="0" applyNumberFormat="1" applyFont="1" applyFill="1" applyBorder="1" applyAlignment="1" applyProtection="1">
      <alignment horizontal="center" vertical="center" wrapText="1"/>
      <protection/>
    </xf>
    <xf numFmtId="174" fontId="13" fillId="60" borderId="19" xfId="0" applyNumberFormat="1" applyFont="1" applyFill="1" applyBorder="1" applyAlignment="1" applyProtection="1">
      <alignment horizontal="center" vertical="center" wrapText="1"/>
      <protection/>
    </xf>
    <xf numFmtId="174" fontId="13" fillId="61" borderId="19" xfId="0" applyNumberFormat="1" applyFont="1" applyFill="1" applyBorder="1" applyAlignment="1" applyProtection="1">
      <alignment horizontal="center" vertical="center" wrapText="1"/>
      <protection/>
    </xf>
    <xf numFmtId="174" fontId="13" fillId="61" borderId="29" xfId="0" applyNumberFormat="1" applyFont="1" applyFill="1" applyBorder="1" applyAlignment="1" applyProtection="1">
      <alignment horizontal="center" vertical="center" wrapText="1"/>
      <protection/>
    </xf>
    <xf numFmtId="0" fontId="19" fillId="48" borderId="39" xfId="0" applyFont="1" applyFill="1" applyBorder="1" applyAlignment="1" applyProtection="1">
      <alignment horizontal="center" vertical="center"/>
      <protection locked="0"/>
    </xf>
    <xf numFmtId="0" fontId="0" fillId="47" borderId="19" xfId="0" applyFill="1" applyBorder="1" applyAlignment="1" applyProtection="1">
      <alignment horizontal="left" vertical="center"/>
      <protection locked="0"/>
    </xf>
    <xf numFmtId="184" fontId="0" fillId="47" borderId="19" xfId="62" applyNumberFormat="1" applyFont="1" applyFill="1" applyBorder="1" applyAlignment="1" applyProtection="1">
      <alignment vertical="center"/>
      <protection locked="0"/>
    </xf>
    <xf numFmtId="184" fontId="0" fillId="47" borderId="31" xfId="62" applyNumberFormat="1" applyFont="1" applyFill="1" applyBorder="1" applyAlignment="1" applyProtection="1">
      <alignment vertical="center"/>
      <protection locked="0"/>
    </xf>
    <xf numFmtId="0" fontId="16" fillId="47" borderId="35" xfId="0" applyNumberFormat="1" applyFont="1" applyFill="1" applyBorder="1" applyAlignment="1" applyProtection="1">
      <alignment/>
      <protection locked="0"/>
    </xf>
    <xf numFmtId="0" fontId="0" fillId="47" borderId="36" xfId="0" applyFill="1" applyBorder="1" applyAlignment="1" applyProtection="1">
      <alignment horizontal="left" vertical="center"/>
      <protection locked="0"/>
    </xf>
    <xf numFmtId="0" fontId="0" fillId="47" borderId="30" xfId="0" applyFill="1" applyBorder="1" applyAlignment="1" applyProtection="1">
      <alignment horizontal="left" vertical="center"/>
      <protection locked="0"/>
    </xf>
    <xf numFmtId="0" fontId="0" fillId="47" borderId="29" xfId="0" applyFill="1" applyBorder="1" applyAlignment="1" applyProtection="1">
      <alignment horizontal="left" vertical="center"/>
      <protection locked="0"/>
    </xf>
    <xf numFmtId="184" fontId="0" fillId="47" borderId="33" xfId="62" applyNumberFormat="1" applyFont="1" applyFill="1" applyBorder="1" applyAlignment="1" applyProtection="1">
      <alignment vertical="center"/>
      <protection locked="0"/>
    </xf>
    <xf numFmtId="184" fontId="0" fillId="47" borderId="21" xfId="62" applyNumberFormat="1" applyFont="1" applyFill="1" applyBorder="1" applyAlignment="1" applyProtection="1">
      <alignment vertical="center"/>
      <protection locked="0"/>
    </xf>
    <xf numFmtId="184" fontId="0" fillId="47" borderId="22" xfId="62" applyNumberFormat="1" applyFont="1" applyFill="1" applyBorder="1" applyAlignment="1" applyProtection="1">
      <alignment vertical="center"/>
      <protection locked="0"/>
    </xf>
    <xf numFmtId="0" fontId="13" fillId="62" borderId="40" xfId="0" applyFont="1" applyFill="1" applyBorder="1" applyAlignment="1" applyProtection="1">
      <alignment horizontal="center" vertical="center" wrapText="1"/>
      <protection/>
    </xf>
    <xf numFmtId="0" fontId="13" fillId="62" borderId="41" xfId="0" applyFont="1" applyFill="1" applyBorder="1" applyAlignment="1" applyProtection="1">
      <alignment horizontal="center" vertical="center" wrapText="1"/>
      <protection/>
    </xf>
    <xf numFmtId="0" fontId="13" fillId="62" borderId="2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19" fillId="48" borderId="42" xfId="0" applyFont="1" applyFill="1" applyBorder="1" applyAlignment="1" applyProtection="1">
      <alignment horizontal="center" vertical="center"/>
      <protection locked="0"/>
    </xf>
    <xf numFmtId="0" fontId="13" fillId="63" borderId="14" xfId="0" applyFont="1" applyFill="1" applyBorder="1" applyAlignment="1" applyProtection="1">
      <alignment horizontal="center" vertical="center"/>
      <protection/>
    </xf>
    <xf numFmtId="0" fontId="11" fillId="64" borderId="42" xfId="0" applyFont="1" applyFill="1" applyBorder="1" applyAlignment="1" applyProtection="1">
      <alignment horizontal="left" vertical="center"/>
      <protection/>
    </xf>
    <xf numFmtId="174" fontId="11" fillId="64" borderId="16" xfId="62" applyNumberFormat="1" applyFont="1" applyFill="1" applyBorder="1" applyAlignment="1" applyProtection="1">
      <alignment horizontal="center" vertical="center"/>
      <protection/>
    </xf>
    <xf numFmtId="174" fontId="11" fillId="15" borderId="16" xfId="62" applyNumberFormat="1" applyFont="1" applyFill="1" applyBorder="1" applyAlignment="1" applyProtection="1">
      <alignment vertical="center"/>
      <protection/>
    </xf>
    <xf numFmtId="0" fontId="13" fillId="65" borderId="13" xfId="0" applyFont="1" applyFill="1" applyBorder="1" applyAlignment="1" applyProtection="1">
      <alignment horizontal="center" vertical="center" wrapText="1"/>
      <protection/>
    </xf>
    <xf numFmtId="0" fontId="11" fillId="65" borderId="42" xfId="0" applyFont="1" applyFill="1" applyBorder="1" applyAlignment="1" applyProtection="1">
      <alignment horizontal="left" vertical="center"/>
      <protection/>
    </xf>
    <xf numFmtId="174" fontId="11" fillId="65" borderId="16" xfId="62" applyNumberFormat="1" applyFont="1" applyFill="1" applyBorder="1" applyAlignment="1" applyProtection="1">
      <alignment horizontal="center" vertical="center"/>
      <protection/>
    </xf>
    <xf numFmtId="174" fontId="11" fillId="66" borderId="16" xfId="62" applyNumberFormat="1" applyFont="1" applyFill="1" applyBorder="1" applyAlignment="1" applyProtection="1">
      <alignment vertical="center"/>
      <protection/>
    </xf>
    <xf numFmtId="174" fontId="11" fillId="65" borderId="43" xfId="62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Border="1" applyAlignment="1" applyProtection="1">
      <alignment horizontal="center" vertical="center" wrapText="1"/>
      <protection/>
    </xf>
    <xf numFmtId="181" fontId="16" fillId="0" borderId="42" xfId="0" applyNumberFormat="1" applyFont="1" applyBorder="1" applyAlignment="1" applyProtection="1">
      <alignment horizontal="left"/>
      <protection/>
    </xf>
    <xf numFmtId="174" fontId="16" fillId="1" borderId="16" xfId="62" applyNumberFormat="1" applyFont="1" applyFill="1" applyBorder="1" applyAlignment="1" applyProtection="1">
      <alignment vertical="center"/>
      <protection/>
    </xf>
    <xf numFmtId="182" fontId="16" fillId="1" borderId="16" xfId="60" applyNumberFormat="1" applyFont="1" applyFill="1" applyBorder="1" applyAlignment="1" applyProtection="1">
      <alignment vertical="center"/>
      <protection/>
    </xf>
    <xf numFmtId="174" fontId="16" fillId="67" borderId="16" xfId="62" applyNumberFormat="1" applyFont="1" applyFill="1" applyBorder="1" applyAlignment="1" applyProtection="1">
      <alignment vertical="center"/>
      <protection/>
    </xf>
    <xf numFmtId="174" fontId="11" fillId="68" borderId="44" xfId="62" applyNumberFormat="1" applyFont="1" applyFill="1" applyBorder="1" applyAlignment="1" applyProtection="1">
      <alignment vertical="center"/>
      <protection/>
    </xf>
    <xf numFmtId="174" fontId="16" fillId="49" borderId="16" xfId="62" applyNumberFormat="1" applyFont="1" applyFill="1" applyBorder="1" applyAlignment="1" applyProtection="1">
      <alignment vertical="center"/>
      <protection/>
    </xf>
    <xf numFmtId="1" fontId="0" fillId="0" borderId="45" xfId="0" applyNumberFormat="1" applyBorder="1" applyAlignment="1" applyProtection="1">
      <alignment horizontal="center"/>
      <protection/>
    </xf>
    <xf numFmtId="1" fontId="0" fillId="0" borderId="46" xfId="0" applyNumberFormat="1" applyBorder="1" applyAlignment="1" applyProtection="1">
      <alignment/>
      <protection/>
    </xf>
    <xf numFmtId="181" fontId="66" fillId="0" borderId="42" xfId="0" applyNumberFormat="1" applyFont="1" applyBorder="1" applyAlignment="1" applyProtection="1">
      <alignment horizontal="left"/>
      <protection/>
    </xf>
    <xf numFmtId="174" fontId="11" fillId="64" borderId="18" xfId="62" applyNumberFormat="1" applyFont="1" applyFill="1" applyBorder="1" applyAlignment="1" applyProtection="1">
      <alignment horizontal="center" vertical="center"/>
      <protection/>
    </xf>
    <xf numFmtId="174" fontId="11" fillId="3" borderId="16" xfId="62" applyNumberFormat="1" applyFont="1" applyFill="1" applyBorder="1" applyAlignment="1" applyProtection="1">
      <alignment vertical="center"/>
      <protection/>
    </xf>
    <xf numFmtId="174" fontId="11" fillId="65" borderId="16" xfId="62" applyNumberFormat="1" applyFont="1" applyFill="1" applyBorder="1" applyAlignment="1" applyProtection="1">
      <alignment vertical="center"/>
      <protection/>
    </xf>
    <xf numFmtId="174" fontId="11" fillId="65" borderId="44" xfId="62" applyNumberFormat="1" applyFont="1" applyFill="1" applyBorder="1" applyAlignment="1" applyProtection="1">
      <alignment vertical="center"/>
      <protection/>
    </xf>
    <xf numFmtId="169" fontId="11" fillId="3" borderId="16" xfId="61" applyFont="1" applyFill="1" applyBorder="1" applyAlignment="1" applyProtection="1">
      <alignment vertical="center"/>
      <protection/>
    </xf>
    <xf numFmtId="1" fontId="0" fillId="69" borderId="13" xfId="0" applyNumberFormat="1" applyFill="1" applyBorder="1" applyAlignment="1" applyProtection="1">
      <alignment horizontal="center" vertical="center" wrapText="1"/>
      <protection/>
    </xf>
    <xf numFmtId="174" fontId="13" fillId="69" borderId="16" xfId="62" applyNumberFormat="1" applyFont="1" applyFill="1" applyBorder="1" applyAlignment="1" applyProtection="1">
      <alignment horizontal="center" vertical="center"/>
      <protection/>
    </xf>
    <xf numFmtId="174" fontId="0" fillId="68" borderId="16" xfId="62" applyNumberFormat="1" applyFont="1" applyFill="1" applyBorder="1" applyAlignment="1" applyProtection="1">
      <alignment vertical="center"/>
      <protection/>
    </xf>
    <xf numFmtId="1" fontId="0" fillId="0" borderId="17" xfId="0" applyNumberFormat="1" applyBorder="1" applyAlignment="1" applyProtection="1">
      <alignment horizontal="center" vertical="center" wrapText="1"/>
      <protection/>
    </xf>
    <xf numFmtId="181" fontId="16" fillId="0" borderId="47" xfId="0" applyNumberFormat="1" applyFont="1" applyBorder="1" applyAlignment="1" applyProtection="1">
      <alignment horizontal="left"/>
      <protection/>
    </xf>
    <xf numFmtId="174" fontId="11" fillId="68" borderId="48" xfId="62" applyNumberFormat="1" applyFont="1" applyFill="1" applyBorder="1" applyAlignment="1" applyProtection="1">
      <alignment vertical="center"/>
      <protection/>
    </xf>
    <xf numFmtId="0" fontId="13" fillId="69" borderId="16" xfId="0" applyFont="1" applyFill="1" applyBorder="1" applyAlignment="1" applyProtection="1">
      <alignment horizontal="center" vertical="center"/>
      <protection/>
    </xf>
    <xf numFmtId="187" fontId="0" fillId="68" borderId="16" xfId="62" applyNumberFormat="1" applyFill="1" applyBorder="1" applyProtection="1">
      <alignment/>
      <protection/>
    </xf>
    <xf numFmtId="174" fontId="0" fillId="8" borderId="16" xfId="62" applyNumberFormat="1" applyFont="1" applyFill="1" applyBorder="1" applyAlignment="1" applyProtection="1">
      <alignment vertical="center"/>
      <protection locked="0"/>
    </xf>
    <xf numFmtId="174" fontId="0" fillId="0" borderId="16" xfId="62" applyNumberFormat="1" applyFont="1" applyFill="1" applyBorder="1" applyAlignment="1" applyProtection="1">
      <alignment vertical="center"/>
      <protection/>
    </xf>
    <xf numFmtId="179" fontId="0" fillId="0" borderId="16" xfId="60" applyNumberFormat="1" applyFont="1" applyFill="1" applyBorder="1" applyAlignment="1" applyProtection="1">
      <alignment vertical="center"/>
      <protection/>
    </xf>
    <xf numFmtId="174" fontId="0" fillId="0" borderId="21" xfId="62" applyNumberFormat="1" applyFont="1" applyFill="1" applyBorder="1" applyAlignment="1" applyProtection="1">
      <alignment vertical="center"/>
      <protection/>
    </xf>
    <xf numFmtId="174" fontId="0" fillId="0" borderId="18" xfId="62" applyNumberFormat="1" applyFont="1" applyFill="1" applyBorder="1" applyAlignment="1" applyProtection="1">
      <alignment vertical="center"/>
      <protection/>
    </xf>
    <xf numFmtId="179" fontId="0" fillId="47" borderId="28" xfId="60" applyNumberFormat="1" applyFont="1" applyFill="1" applyBorder="1" applyAlignment="1" applyProtection="1">
      <alignment vertical="center"/>
      <protection locked="0"/>
    </xf>
    <xf numFmtId="174" fontId="0" fillId="0" borderId="18" xfId="0" applyNumberFormat="1" applyFont="1" applyFill="1" applyBorder="1" applyAlignment="1" applyProtection="1">
      <alignment vertical="center"/>
      <protection/>
    </xf>
    <xf numFmtId="174" fontId="13" fillId="0" borderId="20" xfId="62" applyNumberFormat="1" applyFont="1" applyFill="1" applyBorder="1" applyAlignment="1" applyProtection="1">
      <alignment vertical="center"/>
      <protection/>
    </xf>
    <xf numFmtId="0" fontId="13" fillId="0" borderId="22" xfId="0" applyFont="1" applyFill="1" applyBorder="1" applyAlignment="1" applyProtection="1">
      <alignment horizontal="left" vertical="center"/>
      <protection/>
    </xf>
    <xf numFmtId="175" fontId="0" fillId="0" borderId="0" xfId="67" applyFont="1" applyFill="1" applyBorder="1" applyAlignment="1" applyProtection="1">
      <alignment horizontal="center" vertical="center"/>
      <protection/>
    </xf>
    <xf numFmtId="174" fontId="10" fillId="70" borderId="49" xfId="0" applyNumberFormat="1" applyFont="1" applyFill="1" applyBorder="1" applyAlignment="1" applyProtection="1">
      <alignment horizontal="center" vertical="center" wrapText="1"/>
      <protection/>
    </xf>
    <xf numFmtId="0" fontId="10" fillId="70" borderId="49" xfId="0" applyFont="1" applyFill="1" applyBorder="1" applyAlignment="1" applyProtection="1">
      <alignment horizontal="center" vertical="center" wrapText="1"/>
      <protection/>
    </xf>
    <xf numFmtId="174" fontId="0" fillId="8" borderId="19" xfId="62" applyNumberFormat="1" applyFont="1" applyFill="1" applyBorder="1" applyAlignment="1" applyProtection="1">
      <alignment vertical="center"/>
      <protection/>
    </xf>
    <xf numFmtId="174" fontId="13" fillId="8" borderId="19" xfId="62" applyNumberFormat="1" applyFont="1" applyFill="1" applyBorder="1" applyAlignment="1" applyProtection="1">
      <alignment vertical="center"/>
      <protection/>
    </xf>
    <xf numFmtId="174" fontId="0" fillId="71" borderId="19" xfId="62" applyNumberFormat="1" applyFont="1" applyFill="1" applyBorder="1" applyAlignment="1" applyProtection="1">
      <alignment vertical="center"/>
      <protection/>
    </xf>
    <xf numFmtId="0" fontId="10" fillId="72" borderId="49" xfId="0" applyFont="1" applyFill="1" applyBorder="1" applyAlignment="1" applyProtection="1">
      <alignment horizontal="center" vertical="center" wrapText="1"/>
      <protection/>
    </xf>
    <xf numFmtId="0" fontId="67" fillId="70" borderId="50" xfId="0" applyFont="1" applyFill="1" applyBorder="1" applyAlignment="1" applyProtection="1">
      <alignment horizontal="center" vertical="center" wrapText="1"/>
      <protection/>
    </xf>
    <xf numFmtId="174" fontId="13" fillId="73" borderId="18" xfId="0" applyNumberFormat="1" applyFont="1" applyFill="1" applyBorder="1" applyAlignment="1" applyProtection="1">
      <alignment vertical="center"/>
      <protection/>
    </xf>
    <xf numFmtId="174" fontId="13" fillId="73" borderId="26" xfId="62" applyNumberFormat="1" applyFont="1" applyFill="1" applyBorder="1" applyAlignment="1" applyProtection="1">
      <alignment vertical="center"/>
      <protection/>
    </xf>
    <xf numFmtId="174" fontId="13" fillId="73" borderId="16" xfId="62" applyNumberFormat="1" applyFont="1" applyFill="1" applyBorder="1" applyAlignment="1" applyProtection="1">
      <alignment vertical="center"/>
      <protection/>
    </xf>
    <xf numFmtId="174" fontId="13" fillId="73" borderId="28" xfId="62" applyNumberFormat="1" applyFont="1" applyFill="1" applyBorder="1" applyAlignment="1" applyProtection="1">
      <alignment vertical="center"/>
      <protection/>
    </xf>
    <xf numFmtId="174" fontId="13" fillId="73" borderId="21" xfId="62" applyNumberFormat="1" applyFont="1" applyFill="1" applyBorder="1" applyAlignment="1" applyProtection="1">
      <alignment vertical="center"/>
      <protection/>
    </xf>
    <xf numFmtId="174" fontId="13" fillId="73" borderId="18" xfId="62" applyNumberFormat="1" applyFont="1" applyFill="1" applyBorder="1" applyAlignment="1" applyProtection="1">
      <alignment vertical="center"/>
      <protection/>
    </xf>
    <xf numFmtId="174" fontId="13" fillId="73" borderId="51" xfId="62" applyNumberFormat="1" applyFont="1" applyFill="1" applyBorder="1" applyAlignment="1" applyProtection="1">
      <alignment horizontal="right" vertical="center"/>
      <protection/>
    </xf>
    <xf numFmtId="174" fontId="13" fillId="74" borderId="36" xfId="62" applyNumberFormat="1" applyFont="1" applyFill="1" applyBorder="1" applyAlignment="1" applyProtection="1">
      <alignment horizontal="center" vertical="center" wrapText="1"/>
      <protection/>
    </xf>
    <xf numFmtId="174" fontId="13" fillId="74" borderId="19" xfId="62" applyNumberFormat="1" applyFont="1" applyFill="1" applyBorder="1" applyAlignment="1" applyProtection="1">
      <alignment horizontal="center" vertical="center" wrapText="1"/>
      <protection/>
    </xf>
    <xf numFmtId="174" fontId="13" fillId="74" borderId="29" xfId="62" applyNumberFormat="1" applyFont="1" applyFill="1" applyBorder="1" applyAlignment="1" applyProtection="1">
      <alignment horizontal="center" vertical="center" wrapText="1"/>
      <protection/>
    </xf>
    <xf numFmtId="174" fontId="13" fillId="74" borderId="22" xfId="62" applyNumberFormat="1" applyFont="1" applyFill="1" applyBorder="1" applyAlignment="1" applyProtection="1">
      <alignment horizontal="center" vertical="center" wrapText="1"/>
      <protection/>
    </xf>
    <xf numFmtId="174" fontId="13" fillId="74" borderId="20" xfId="62" applyNumberFormat="1" applyFont="1" applyFill="1" applyBorder="1" applyAlignment="1" applyProtection="1">
      <alignment horizontal="center" vertical="center" wrapText="1"/>
      <protection/>
    </xf>
    <xf numFmtId="174" fontId="13" fillId="74" borderId="52" xfId="62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horizontal="center" vertical="center"/>
      <protection/>
    </xf>
    <xf numFmtId="172" fontId="13" fillId="0" borderId="0" xfId="62" applyFont="1" applyAlignment="1" applyProtection="1">
      <alignment vertical="center"/>
      <protection/>
    </xf>
    <xf numFmtId="177" fontId="13" fillId="0" borderId="0" xfId="0" applyNumberFormat="1" applyFont="1" applyAlignment="1" applyProtection="1">
      <alignment vertical="center"/>
      <protection/>
    </xf>
    <xf numFmtId="174" fontId="13" fillId="57" borderId="26" xfId="0" applyNumberFormat="1" applyFont="1" applyFill="1" applyBorder="1" applyAlignment="1" applyProtection="1">
      <alignment horizontal="center" vertical="center" wrapText="1"/>
      <protection/>
    </xf>
    <xf numFmtId="174" fontId="13" fillId="57" borderId="16" xfId="0" applyNumberFormat="1" applyFont="1" applyFill="1" applyBorder="1" applyAlignment="1" applyProtection="1">
      <alignment horizontal="center" vertical="center" wrapText="1"/>
      <protection/>
    </xf>
    <xf numFmtId="174" fontId="13" fillId="57" borderId="28" xfId="0" applyNumberFormat="1" applyFont="1" applyFill="1" applyBorder="1" applyAlignment="1" applyProtection="1">
      <alignment horizontal="center" vertical="center" wrapText="1"/>
      <protection/>
    </xf>
    <xf numFmtId="174" fontId="13" fillId="57" borderId="21" xfId="0" applyNumberFormat="1" applyFont="1" applyFill="1" applyBorder="1" applyAlignment="1" applyProtection="1">
      <alignment horizontal="center" vertical="center" wrapText="1"/>
      <protection/>
    </xf>
    <xf numFmtId="174" fontId="13" fillId="57" borderId="18" xfId="0" applyNumberFormat="1" applyFont="1" applyFill="1" applyBorder="1" applyAlignment="1" applyProtection="1">
      <alignment horizontal="center" vertical="center" wrapText="1"/>
      <protection/>
    </xf>
    <xf numFmtId="174" fontId="0" fillId="0" borderId="26" xfId="62" applyNumberFormat="1" applyFont="1" applyFill="1" applyBorder="1" applyAlignment="1" applyProtection="1">
      <alignment vertical="center"/>
      <protection/>
    </xf>
    <xf numFmtId="174" fontId="0" fillId="0" borderId="28" xfId="62" applyNumberFormat="1" applyFont="1" applyFill="1" applyBorder="1" applyAlignment="1" applyProtection="1">
      <alignment vertical="center"/>
      <protection/>
    </xf>
    <xf numFmtId="179" fontId="0" fillId="0" borderId="26" xfId="60" applyNumberFormat="1" applyFont="1" applyFill="1" applyBorder="1" applyAlignment="1" applyProtection="1">
      <alignment vertical="center"/>
      <protection/>
    </xf>
    <xf numFmtId="179" fontId="0" fillId="0" borderId="28" xfId="60" applyNumberFormat="1" applyFont="1" applyFill="1" applyBorder="1" applyAlignment="1" applyProtection="1">
      <alignment vertical="center"/>
      <protection/>
    </xf>
    <xf numFmtId="179" fontId="0" fillId="0" borderId="21" xfId="60" applyNumberFormat="1" applyFont="1" applyFill="1" applyBorder="1" applyAlignment="1" applyProtection="1">
      <alignment vertical="center"/>
      <protection/>
    </xf>
    <xf numFmtId="179" fontId="0" fillId="0" borderId="18" xfId="60" applyNumberFormat="1" applyFont="1" applyFill="1" applyBorder="1" applyAlignment="1" applyProtection="1">
      <alignment vertical="center"/>
      <protection/>
    </xf>
    <xf numFmtId="174" fontId="0" fillId="69" borderId="28" xfId="62" applyNumberFormat="1" applyFont="1" applyFill="1" applyBorder="1" applyAlignment="1" applyProtection="1">
      <alignment vertical="center"/>
      <protection/>
    </xf>
    <xf numFmtId="174" fontId="0" fillId="50" borderId="16" xfId="62" applyNumberFormat="1" applyFont="1" applyFill="1" applyBorder="1" applyAlignment="1" applyProtection="1">
      <alignment vertical="center"/>
      <protection/>
    </xf>
    <xf numFmtId="165" fontId="0" fillId="50" borderId="16" xfId="62" applyNumberFormat="1" applyFont="1" applyFill="1" applyBorder="1" applyAlignment="1" applyProtection="1">
      <alignment vertical="center"/>
      <protection/>
    </xf>
    <xf numFmtId="174" fontId="0" fillId="50" borderId="19" xfId="62" applyNumberFormat="1" applyFont="1" applyFill="1" applyBorder="1" applyAlignment="1" applyProtection="1">
      <alignment vertical="center"/>
      <protection/>
    </xf>
    <xf numFmtId="165" fontId="0" fillId="50" borderId="19" xfId="62" applyNumberFormat="1" applyFont="1" applyFill="1" applyBorder="1" applyAlignment="1" applyProtection="1">
      <alignment vertical="center"/>
      <protection/>
    </xf>
    <xf numFmtId="174" fontId="0" fillId="50" borderId="31" xfId="62" applyNumberFormat="1" applyFont="1" applyFill="1" applyBorder="1" applyAlignment="1" applyProtection="1">
      <alignment vertical="center"/>
      <protection/>
    </xf>
    <xf numFmtId="165" fontId="0" fillId="50" borderId="31" xfId="62" applyNumberFormat="1" applyFont="1" applyFill="1" applyBorder="1" applyAlignment="1" applyProtection="1">
      <alignment vertical="center"/>
      <protection/>
    </xf>
    <xf numFmtId="174" fontId="13" fillId="41" borderId="19" xfId="0" applyNumberFormat="1" applyFont="1" applyFill="1" applyBorder="1" applyAlignment="1" applyProtection="1">
      <alignment horizontal="center" vertical="center" wrapText="1"/>
      <protection locked="0"/>
    </xf>
    <xf numFmtId="174" fontId="13" fillId="41" borderId="20" xfId="0" applyNumberFormat="1" applyFont="1" applyFill="1" applyBorder="1" applyAlignment="1" applyProtection="1">
      <alignment horizontal="center" vertical="center" wrapText="1"/>
      <protection locked="0"/>
    </xf>
    <xf numFmtId="174" fontId="13" fillId="41" borderId="29" xfId="0" applyNumberFormat="1" applyFont="1" applyFill="1" applyBorder="1" applyAlignment="1" applyProtection="1">
      <alignment horizontal="center" vertical="center" wrapText="1"/>
      <protection locked="0"/>
    </xf>
    <xf numFmtId="174" fontId="13" fillId="41" borderId="36" xfId="0" applyNumberFormat="1" applyFont="1" applyFill="1" applyBorder="1" applyAlignment="1" applyProtection="1">
      <alignment horizontal="center" vertical="center" wrapText="1"/>
      <protection locked="0"/>
    </xf>
    <xf numFmtId="174" fontId="0" fillId="50" borderId="33" xfId="62" applyNumberFormat="1" applyFont="1" applyFill="1" applyBorder="1" applyAlignment="1" applyProtection="1">
      <alignment vertical="center"/>
      <protection/>
    </xf>
    <xf numFmtId="174" fontId="0" fillId="50" borderId="32" xfId="62" applyNumberFormat="1" applyFont="1" applyFill="1" applyBorder="1" applyAlignment="1" applyProtection="1">
      <alignment vertical="center"/>
      <protection/>
    </xf>
    <xf numFmtId="174" fontId="0" fillId="50" borderId="21" xfId="62" applyNumberFormat="1" applyFont="1" applyFill="1" applyBorder="1" applyAlignment="1" applyProtection="1">
      <alignment vertical="center"/>
      <protection/>
    </xf>
    <xf numFmtId="174" fontId="0" fillId="50" borderId="18" xfId="62" applyNumberFormat="1" applyFont="1" applyFill="1" applyBorder="1" applyAlignment="1" applyProtection="1">
      <alignment vertical="center"/>
      <protection/>
    </xf>
    <xf numFmtId="174" fontId="0" fillId="50" borderId="22" xfId="62" applyNumberFormat="1" applyFont="1" applyFill="1" applyBorder="1" applyAlignment="1" applyProtection="1">
      <alignment vertical="center"/>
      <protection/>
    </xf>
    <xf numFmtId="174" fontId="0" fillId="50" borderId="20" xfId="62" applyNumberFormat="1" applyFont="1" applyFill="1" applyBorder="1" applyAlignment="1" applyProtection="1">
      <alignment vertical="center"/>
      <protection/>
    </xf>
    <xf numFmtId="174" fontId="13" fillId="41" borderId="22" xfId="0" applyNumberFormat="1" applyFont="1" applyFill="1" applyBorder="1" applyAlignment="1" applyProtection="1">
      <alignment horizontal="center" vertical="center" wrapText="1"/>
      <protection locked="0"/>
    </xf>
    <xf numFmtId="165" fontId="0" fillId="50" borderId="33" xfId="62" applyNumberFormat="1" applyFont="1" applyFill="1" applyBorder="1" applyAlignment="1" applyProtection="1">
      <alignment vertical="center"/>
      <protection/>
    </xf>
    <xf numFmtId="165" fontId="0" fillId="50" borderId="32" xfId="62" applyNumberFormat="1" applyFont="1" applyFill="1" applyBorder="1" applyAlignment="1" applyProtection="1">
      <alignment vertical="center"/>
      <protection/>
    </xf>
    <xf numFmtId="165" fontId="0" fillId="50" borderId="18" xfId="62" applyNumberFormat="1" applyFont="1" applyFill="1" applyBorder="1" applyAlignment="1" applyProtection="1">
      <alignment vertical="center"/>
      <protection/>
    </xf>
    <xf numFmtId="165" fontId="0" fillId="50" borderId="20" xfId="62" applyNumberFormat="1" applyFont="1" applyFill="1" applyBorder="1" applyAlignment="1" applyProtection="1">
      <alignment vertical="center"/>
      <protection/>
    </xf>
    <xf numFmtId="9" fontId="0" fillId="69" borderId="35" xfId="0" applyNumberFormat="1" applyFont="1" applyFill="1" applyBorder="1" applyAlignment="1" applyProtection="1">
      <alignment horizontal="center" vertical="center"/>
      <protection/>
    </xf>
    <xf numFmtId="9" fontId="0" fillId="69" borderId="31" xfId="0" applyNumberFormat="1" applyFont="1" applyFill="1" applyBorder="1" applyAlignment="1" applyProtection="1">
      <alignment horizontal="center" vertical="center"/>
      <protection/>
    </xf>
    <xf numFmtId="9" fontId="0" fillId="69" borderId="32" xfId="0" applyNumberFormat="1" applyFont="1" applyFill="1" applyBorder="1" applyAlignment="1" applyProtection="1">
      <alignment horizontal="center" vertical="center"/>
      <protection/>
    </xf>
    <xf numFmtId="9" fontId="0" fillId="69" borderId="26" xfId="0" applyNumberFormat="1" applyFont="1" applyFill="1" applyBorder="1" applyAlignment="1" applyProtection="1">
      <alignment horizontal="center" vertical="center"/>
      <protection/>
    </xf>
    <xf numFmtId="9" fontId="0" fillId="69" borderId="16" xfId="0" applyNumberFormat="1" applyFont="1" applyFill="1" applyBorder="1" applyAlignment="1" applyProtection="1">
      <alignment horizontal="center" vertical="center"/>
      <protection/>
    </xf>
    <xf numFmtId="9" fontId="0" fillId="69" borderId="18" xfId="0" applyNumberFormat="1" applyFont="1" applyFill="1" applyBorder="1" applyAlignment="1" applyProtection="1">
      <alignment horizontal="center" vertical="center"/>
      <protection/>
    </xf>
    <xf numFmtId="9" fontId="0" fillId="69" borderId="36" xfId="0" applyNumberFormat="1" applyFont="1" applyFill="1" applyBorder="1" applyAlignment="1" applyProtection="1">
      <alignment horizontal="center" vertical="center"/>
      <protection/>
    </xf>
    <xf numFmtId="9" fontId="0" fillId="69" borderId="19" xfId="0" applyNumberFormat="1" applyFont="1" applyFill="1" applyBorder="1" applyAlignment="1" applyProtection="1">
      <alignment horizontal="center" vertical="center"/>
      <protection/>
    </xf>
    <xf numFmtId="9" fontId="0" fillId="69" borderId="20" xfId="0" applyNumberFormat="1" applyFont="1" applyFill="1" applyBorder="1" applyAlignment="1" applyProtection="1">
      <alignment horizontal="center" vertical="center"/>
      <protection/>
    </xf>
    <xf numFmtId="174" fontId="0" fillId="69" borderId="35" xfId="62" applyNumberFormat="1" applyFont="1" applyFill="1" applyBorder="1" applyAlignment="1" applyProtection="1">
      <alignment vertical="center"/>
      <protection/>
    </xf>
    <xf numFmtId="174" fontId="0" fillId="69" borderId="31" xfId="62" applyNumberFormat="1" applyFont="1" applyFill="1" applyBorder="1" applyAlignment="1" applyProtection="1">
      <alignment vertical="center"/>
      <protection/>
    </xf>
    <xf numFmtId="174" fontId="0" fillId="69" borderId="30" xfId="62" applyNumberFormat="1" applyFont="1" applyFill="1" applyBorder="1" applyAlignment="1" applyProtection="1">
      <alignment vertical="center"/>
      <protection/>
    </xf>
    <xf numFmtId="174" fontId="0" fillId="69" borderId="26" xfId="62" applyNumberFormat="1" applyFont="1" applyFill="1" applyBorder="1" applyAlignment="1" applyProtection="1">
      <alignment vertical="center"/>
      <protection/>
    </xf>
    <xf numFmtId="174" fontId="0" fillId="69" borderId="16" xfId="62" applyNumberFormat="1" applyFont="1" applyFill="1" applyBorder="1" applyAlignment="1" applyProtection="1">
      <alignment vertical="center"/>
      <protection/>
    </xf>
    <xf numFmtId="174" fontId="0" fillId="69" borderId="28" xfId="62" applyNumberFormat="1" applyFont="1" applyFill="1" applyBorder="1" applyAlignment="1" applyProtection="1">
      <alignment vertical="center"/>
      <protection/>
    </xf>
    <xf numFmtId="174" fontId="0" fillId="69" borderId="36" xfId="62" applyNumberFormat="1" applyFont="1" applyFill="1" applyBorder="1" applyAlignment="1" applyProtection="1">
      <alignment vertical="center"/>
      <protection/>
    </xf>
    <xf numFmtId="174" fontId="0" fillId="69" borderId="19" xfId="62" applyNumberFormat="1" applyFont="1" applyFill="1" applyBorder="1" applyAlignment="1" applyProtection="1">
      <alignment vertical="center"/>
      <protection/>
    </xf>
    <xf numFmtId="174" fontId="0" fillId="69" borderId="29" xfId="62" applyNumberFormat="1" applyFont="1" applyFill="1" applyBorder="1" applyAlignment="1" applyProtection="1">
      <alignment vertical="center"/>
      <protection/>
    </xf>
    <xf numFmtId="183" fontId="0" fillId="8" borderId="53" xfId="0" applyNumberFormat="1" applyFont="1" applyFill="1" applyBorder="1" applyAlignment="1" applyProtection="1">
      <alignment vertical="center"/>
      <protection/>
    </xf>
    <xf numFmtId="183" fontId="0" fillId="8" borderId="33" xfId="0" applyNumberFormat="1" applyFont="1" applyFill="1" applyBorder="1" applyAlignment="1" applyProtection="1">
      <alignment horizontal="right" vertical="center"/>
      <protection/>
    </xf>
    <xf numFmtId="183" fontId="0" fillId="8" borderId="54" xfId="0" applyNumberFormat="1" applyFont="1" applyFill="1" applyBorder="1" applyAlignment="1" applyProtection="1">
      <alignment vertical="center"/>
      <protection/>
    </xf>
    <xf numFmtId="183" fontId="0" fillId="8" borderId="21" xfId="0" applyNumberFormat="1" applyFont="1" applyFill="1" applyBorder="1" applyAlignment="1" applyProtection="1">
      <alignment horizontal="right" vertical="center"/>
      <protection/>
    </xf>
    <xf numFmtId="183" fontId="0" fillId="8" borderId="55" xfId="0" applyNumberFormat="1" applyFont="1" applyFill="1" applyBorder="1" applyAlignment="1" applyProtection="1">
      <alignment vertical="center"/>
      <protection/>
    </xf>
    <xf numFmtId="183" fontId="0" fillId="8" borderId="56" xfId="0" applyNumberFormat="1" applyFont="1" applyFill="1" applyBorder="1" applyAlignment="1" applyProtection="1">
      <alignment vertical="center"/>
      <protection/>
    </xf>
    <xf numFmtId="183" fontId="0" fillId="8" borderId="22" xfId="0" applyNumberFormat="1" applyFont="1" applyFill="1" applyBorder="1" applyAlignment="1" applyProtection="1">
      <alignment horizontal="right" vertical="center"/>
      <protection/>
    </xf>
    <xf numFmtId="183" fontId="18" fillId="8" borderId="57" xfId="0" applyNumberFormat="1" applyFont="1" applyFill="1" applyBorder="1" applyAlignment="1" applyProtection="1">
      <alignment horizontal="center" vertical="center"/>
      <protection/>
    </xf>
    <xf numFmtId="183" fontId="19" fillId="8" borderId="58" xfId="0" applyNumberFormat="1" applyFont="1" applyFill="1" applyBorder="1" applyAlignment="1" applyProtection="1">
      <alignment vertical="center"/>
      <protection/>
    </xf>
    <xf numFmtId="9" fontId="0" fillId="48" borderId="27" xfId="62" applyNumberFormat="1" applyFont="1" applyFill="1" applyBorder="1" applyAlignment="1" applyProtection="1">
      <alignment horizontal="center" vertical="center"/>
      <protection locked="0"/>
    </xf>
    <xf numFmtId="9" fontId="0" fillId="49" borderId="49" xfId="62" applyNumberFormat="1" applyFont="1" applyFill="1" applyBorder="1" applyAlignment="1" applyProtection="1">
      <alignment horizontal="center" vertical="center"/>
      <protection/>
    </xf>
    <xf numFmtId="9" fontId="0" fillId="49" borderId="50" xfId="62" applyNumberFormat="1" applyFont="1" applyFill="1" applyBorder="1" applyAlignment="1" applyProtection="1">
      <alignment horizontal="center" vertical="center"/>
      <protection/>
    </xf>
    <xf numFmtId="9" fontId="0" fillId="49" borderId="34" xfId="62" applyNumberFormat="1" applyFont="1" applyFill="1" applyBorder="1" applyAlignment="1" applyProtection="1">
      <alignment horizontal="center" vertical="center"/>
      <protection/>
    </xf>
    <xf numFmtId="9" fontId="0" fillId="49" borderId="58" xfId="62" applyNumberFormat="1" applyFont="1" applyFill="1" applyBorder="1" applyAlignment="1" applyProtection="1">
      <alignment horizontal="center" vertical="center"/>
      <protection/>
    </xf>
    <xf numFmtId="174" fontId="0" fillId="48" borderId="19" xfId="62" applyNumberFormat="1" applyFont="1" applyFill="1" applyBorder="1" applyAlignment="1" applyProtection="1">
      <alignment vertical="center"/>
      <protection locked="0"/>
    </xf>
    <xf numFmtId="0" fontId="57" fillId="0" borderId="0" xfId="57" applyAlignment="1" applyProtection="1">
      <alignment horizontal="left" vertical="center"/>
      <protection/>
    </xf>
    <xf numFmtId="0" fontId="22" fillId="0" borderId="0" xfId="57" applyFont="1" applyAlignment="1" applyProtection="1">
      <alignment horizontal="left" vertical="center"/>
      <protection/>
    </xf>
    <xf numFmtId="0" fontId="18" fillId="0" borderId="33" xfId="0" applyFont="1" applyFill="1" applyBorder="1" applyAlignment="1" applyProtection="1">
      <alignment horizontal="center" vertical="center" wrapText="1"/>
      <protection/>
    </xf>
    <xf numFmtId="0" fontId="18" fillId="0" borderId="21" xfId="0" applyFont="1" applyFill="1" applyBorder="1" applyAlignment="1" applyProtection="1">
      <alignment horizontal="center" vertical="center" wrapText="1"/>
      <protection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174" fontId="20" fillId="75" borderId="27" xfId="0" applyNumberFormat="1" applyFont="1" applyFill="1" applyBorder="1" applyAlignment="1" applyProtection="1">
      <alignment horizontal="center" vertical="center" wrapText="1"/>
      <protection/>
    </xf>
    <xf numFmtId="174" fontId="20" fillId="75" borderId="49" xfId="0" applyNumberFormat="1" applyFont="1" applyFill="1" applyBorder="1" applyAlignment="1" applyProtection="1">
      <alignment horizontal="center" vertical="center" wrapText="1"/>
      <protection/>
    </xf>
    <xf numFmtId="174" fontId="20" fillId="75" borderId="50" xfId="0" applyNumberFormat="1" applyFont="1" applyFill="1" applyBorder="1" applyAlignment="1" applyProtection="1">
      <alignment horizontal="center" vertical="center" wrapText="1"/>
      <protection/>
    </xf>
    <xf numFmtId="0" fontId="13" fillId="55" borderId="59" xfId="0" applyFont="1" applyFill="1" applyBorder="1" applyAlignment="1" applyProtection="1">
      <alignment horizontal="center" vertical="center" wrapText="1"/>
      <protection/>
    </xf>
    <xf numFmtId="0" fontId="13" fillId="55" borderId="29" xfId="0" applyFont="1" applyFill="1" applyBorder="1" applyAlignment="1" applyProtection="1">
      <alignment horizontal="center" vertical="center" wrapText="1"/>
      <protection/>
    </xf>
    <xf numFmtId="0" fontId="13" fillId="54" borderId="27" xfId="0" applyFont="1" applyFill="1" applyBorder="1" applyAlignment="1" applyProtection="1">
      <alignment horizontal="center" vertical="center" wrapText="1"/>
      <protection/>
    </xf>
    <xf numFmtId="0" fontId="13" fillId="54" borderId="22" xfId="0" applyFont="1" applyFill="1" applyBorder="1" applyAlignment="1" applyProtection="1">
      <alignment horizontal="center" vertical="center" wrapText="1"/>
      <protection/>
    </xf>
    <xf numFmtId="0" fontId="21" fillId="40" borderId="0" xfId="0" applyFont="1" applyFill="1" applyBorder="1" applyAlignment="1" applyProtection="1">
      <alignment horizontal="left" vertical="center" indent="2"/>
      <protection/>
    </xf>
    <xf numFmtId="0" fontId="27" fillId="40" borderId="33" xfId="0" applyFont="1" applyFill="1" applyBorder="1" applyAlignment="1" applyProtection="1">
      <alignment horizontal="center" vertical="center" wrapText="1"/>
      <protection/>
    </xf>
    <xf numFmtId="0" fontId="27" fillId="40" borderId="21" xfId="0" applyFont="1" applyFill="1" applyBorder="1" applyAlignment="1" applyProtection="1">
      <alignment horizontal="center" vertical="center" wrapText="1"/>
      <protection/>
    </xf>
    <xf numFmtId="0" fontId="27" fillId="40" borderId="22" xfId="0" applyFont="1" applyFill="1" applyBorder="1" applyAlignment="1" applyProtection="1">
      <alignment horizontal="center" vertical="center" wrapText="1"/>
      <protection/>
    </xf>
    <xf numFmtId="0" fontId="0" fillId="45" borderId="60" xfId="0" applyFont="1" applyFill="1" applyBorder="1" applyAlignment="1" applyProtection="1">
      <alignment horizontal="left" vertical="center" wrapText="1"/>
      <protection/>
    </xf>
    <xf numFmtId="0" fontId="0" fillId="45" borderId="61" xfId="0" applyFont="1" applyFill="1" applyBorder="1" applyAlignment="1" applyProtection="1">
      <alignment horizontal="left" vertical="center" wrapText="1"/>
      <protection/>
    </xf>
    <xf numFmtId="0" fontId="0" fillId="45" borderId="62" xfId="0" applyFont="1" applyFill="1" applyBorder="1" applyAlignment="1" applyProtection="1">
      <alignment horizontal="left" vertical="center" wrapText="1"/>
      <protection/>
    </xf>
    <xf numFmtId="0" fontId="0" fillId="45" borderId="63" xfId="0" applyFont="1" applyFill="1" applyBorder="1" applyAlignment="1" applyProtection="1">
      <alignment horizontal="left" vertical="center" wrapText="1"/>
      <protection/>
    </xf>
    <xf numFmtId="0" fontId="0" fillId="45" borderId="0" xfId="0" applyFont="1" applyFill="1" applyBorder="1" applyAlignment="1" applyProtection="1">
      <alignment horizontal="left" vertical="center" wrapText="1"/>
      <protection/>
    </xf>
    <xf numFmtId="0" fontId="0" fillId="45" borderId="64" xfId="0" applyFont="1" applyFill="1" applyBorder="1" applyAlignment="1" applyProtection="1">
      <alignment horizontal="left" vertical="center" wrapText="1"/>
      <protection/>
    </xf>
    <xf numFmtId="0" fontId="0" fillId="45" borderId="30" xfId="0" applyFont="1" applyFill="1" applyBorder="1" applyAlignment="1" applyProtection="1">
      <alignment horizontal="left" vertical="center" wrapText="1"/>
      <protection/>
    </xf>
    <xf numFmtId="0" fontId="0" fillId="45" borderId="65" xfId="0" applyFont="1" applyFill="1" applyBorder="1" applyAlignment="1" applyProtection="1">
      <alignment horizontal="left" vertical="center" wrapText="1"/>
      <protection/>
    </xf>
    <xf numFmtId="0" fontId="0" fillId="45" borderId="35" xfId="0" applyFont="1" applyFill="1" applyBorder="1" applyAlignment="1" applyProtection="1">
      <alignment horizontal="left" vertical="center" wrapText="1"/>
      <protection/>
    </xf>
    <xf numFmtId="174" fontId="18" fillId="60" borderId="66" xfId="0" applyNumberFormat="1" applyFont="1" applyFill="1" applyBorder="1" applyAlignment="1" applyProtection="1">
      <alignment horizontal="center" vertical="center" wrapText="1"/>
      <protection/>
    </xf>
    <xf numFmtId="174" fontId="18" fillId="60" borderId="49" xfId="0" applyNumberFormat="1" applyFont="1" applyFill="1" applyBorder="1" applyAlignment="1" applyProtection="1">
      <alignment horizontal="center" vertical="center" wrapText="1"/>
      <protection/>
    </xf>
    <xf numFmtId="174" fontId="18" fillId="60" borderId="59" xfId="0" applyNumberFormat="1" applyFont="1" applyFill="1" applyBorder="1" applyAlignment="1" applyProtection="1">
      <alignment horizontal="center" vertical="center" wrapText="1"/>
      <protection/>
    </xf>
    <xf numFmtId="0" fontId="27" fillId="0" borderId="33" xfId="0" applyFont="1" applyFill="1" applyBorder="1" applyAlignment="1" applyProtection="1">
      <alignment horizontal="center" vertical="center" wrapText="1"/>
      <protection/>
    </xf>
    <xf numFmtId="0" fontId="27" fillId="0" borderId="21" xfId="0" applyFont="1" applyFill="1" applyBorder="1" applyAlignment="1" applyProtection="1">
      <alignment horizontal="center" vertical="center" wrapText="1"/>
      <protection/>
    </xf>
    <xf numFmtId="0" fontId="27" fillId="0" borderId="22" xfId="0" applyFont="1" applyFill="1" applyBorder="1" applyAlignment="1" applyProtection="1">
      <alignment horizontal="center" vertical="center" wrapText="1"/>
      <protection/>
    </xf>
    <xf numFmtId="0" fontId="13" fillId="55" borderId="67" xfId="0" applyFont="1" applyFill="1" applyBorder="1" applyAlignment="1" applyProtection="1">
      <alignment horizontal="center" vertical="center" wrapText="1"/>
      <protection/>
    </xf>
    <xf numFmtId="0" fontId="13" fillId="55" borderId="52" xfId="0" applyFont="1" applyFill="1" applyBorder="1" applyAlignment="1" applyProtection="1">
      <alignment horizontal="center" vertical="center" wrapText="1"/>
      <protection/>
    </xf>
    <xf numFmtId="0" fontId="13" fillId="55" borderId="27" xfId="0" applyFont="1" applyFill="1" applyBorder="1" applyAlignment="1" applyProtection="1">
      <alignment horizontal="center" vertical="center"/>
      <protection/>
    </xf>
    <xf numFmtId="0" fontId="13" fillId="55" borderId="50" xfId="0" applyFont="1" applyFill="1" applyBorder="1" applyAlignment="1" applyProtection="1">
      <alignment horizontal="center" vertical="center"/>
      <protection/>
    </xf>
    <xf numFmtId="0" fontId="13" fillId="54" borderId="59" xfId="0" applyFont="1" applyFill="1" applyBorder="1" applyAlignment="1" applyProtection="1">
      <alignment horizontal="center" vertical="center" wrapText="1"/>
      <protection/>
    </xf>
    <xf numFmtId="0" fontId="13" fillId="54" borderId="29" xfId="0" applyFont="1" applyFill="1" applyBorder="1" applyAlignment="1" applyProtection="1">
      <alignment horizontal="center" vertical="center" wrapText="1"/>
      <protection/>
    </xf>
    <xf numFmtId="0" fontId="13" fillId="55" borderId="59" xfId="0" applyFont="1" applyFill="1" applyBorder="1" applyAlignment="1" applyProtection="1">
      <alignment horizontal="center" vertical="center"/>
      <protection/>
    </xf>
    <xf numFmtId="0" fontId="13" fillId="55" borderId="68" xfId="0" applyFont="1" applyFill="1" applyBorder="1" applyAlignment="1" applyProtection="1">
      <alignment horizontal="center" vertical="center" wrapText="1"/>
      <protection/>
    </xf>
    <xf numFmtId="0" fontId="13" fillId="55" borderId="38" xfId="0" applyFont="1" applyFill="1" applyBorder="1" applyAlignment="1" applyProtection="1">
      <alignment horizontal="center" vertical="center" wrapText="1"/>
      <protection/>
    </xf>
    <xf numFmtId="0" fontId="13" fillId="55" borderId="69" xfId="0" applyFont="1" applyFill="1" applyBorder="1" applyAlignment="1" applyProtection="1">
      <alignment horizontal="center" vertical="center"/>
      <protection/>
    </xf>
    <xf numFmtId="0" fontId="13" fillId="55" borderId="70" xfId="0" applyFont="1" applyFill="1" applyBorder="1" applyAlignment="1" applyProtection="1">
      <alignment horizontal="center" vertical="center"/>
      <protection/>
    </xf>
    <xf numFmtId="0" fontId="13" fillId="55" borderId="71" xfId="0" applyFont="1" applyFill="1" applyBorder="1" applyAlignment="1" applyProtection="1">
      <alignment horizontal="center" vertical="center"/>
      <protection/>
    </xf>
    <xf numFmtId="0" fontId="13" fillId="55" borderId="34" xfId="0" applyFont="1" applyFill="1" applyBorder="1" applyAlignment="1" applyProtection="1">
      <alignment horizontal="center" vertical="center"/>
      <protection/>
    </xf>
    <xf numFmtId="0" fontId="13" fillId="55" borderId="71" xfId="0" applyFont="1" applyFill="1" applyBorder="1" applyAlignment="1" applyProtection="1">
      <alignment horizontal="center" vertical="center" wrapText="1"/>
      <protection/>
    </xf>
    <xf numFmtId="0" fontId="13" fillId="55" borderId="34" xfId="0" applyFont="1" applyFill="1" applyBorder="1" applyAlignment="1" applyProtection="1">
      <alignment horizontal="center" vertical="center" wrapText="1"/>
      <protection/>
    </xf>
    <xf numFmtId="0" fontId="13" fillId="45" borderId="50" xfId="0" applyFont="1" applyFill="1" applyBorder="1" applyAlignment="1" applyProtection="1">
      <alignment horizontal="center" vertical="center" wrapText="1"/>
      <protection/>
    </xf>
    <xf numFmtId="0" fontId="13" fillId="45" borderId="2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27" fillId="40" borderId="72" xfId="0" applyFont="1" applyFill="1" applyBorder="1" applyAlignment="1" applyProtection="1">
      <alignment horizontal="center" vertical="center" wrapText="1"/>
      <protection/>
    </xf>
    <xf numFmtId="0" fontId="27" fillId="40" borderId="38" xfId="0" applyFont="1" applyFill="1" applyBorder="1" applyAlignment="1" applyProtection="1">
      <alignment horizontal="center" vertical="center" wrapText="1"/>
      <protection/>
    </xf>
    <xf numFmtId="183" fontId="19" fillId="8" borderId="32" xfId="0" applyNumberFormat="1" applyFont="1" applyFill="1" applyBorder="1" applyAlignment="1" applyProtection="1">
      <alignment horizontal="right" vertical="center"/>
      <protection/>
    </xf>
    <xf numFmtId="183" fontId="19" fillId="8" borderId="18" xfId="0" applyNumberFormat="1" applyFont="1" applyFill="1" applyBorder="1" applyAlignment="1" applyProtection="1">
      <alignment horizontal="right" vertical="center"/>
      <protection/>
    </xf>
    <xf numFmtId="183" fontId="19" fillId="8" borderId="20" xfId="0" applyNumberFormat="1" applyFont="1" applyFill="1" applyBorder="1" applyAlignment="1" applyProtection="1">
      <alignment horizontal="right" vertical="center"/>
      <protection/>
    </xf>
    <xf numFmtId="0" fontId="13" fillId="55" borderId="73" xfId="0" applyFont="1" applyFill="1" applyBorder="1" applyAlignment="1" applyProtection="1">
      <alignment horizontal="center" vertical="center" wrapText="1"/>
      <protection/>
    </xf>
    <xf numFmtId="0" fontId="13" fillId="62" borderId="41" xfId="0" applyFont="1" applyFill="1" applyBorder="1" applyAlignment="1" applyProtection="1">
      <alignment horizontal="center" vertical="center" wrapText="1"/>
      <protection/>
    </xf>
    <xf numFmtId="0" fontId="18" fillId="62" borderId="74" xfId="0" applyFont="1" applyFill="1" applyBorder="1" applyAlignment="1" applyProtection="1">
      <alignment horizontal="center" vertical="center"/>
      <protection/>
    </xf>
    <xf numFmtId="0" fontId="18" fillId="62" borderId="75" xfId="0" applyFont="1" applyFill="1" applyBorder="1" applyAlignment="1" applyProtection="1">
      <alignment horizontal="center" vertical="center"/>
      <protection/>
    </xf>
    <xf numFmtId="0" fontId="18" fillId="62" borderId="76" xfId="0" applyFont="1" applyFill="1" applyBorder="1" applyAlignment="1" applyProtection="1">
      <alignment horizontal="center" vertical="center"/>
      <protection/>
    </xf>
    <xf numFmtId="0" fontId="13" fillId="9" borderId="27" xfId="0" applyFont="1" applyFill="1" applyBorder="1" applyAlignment="1" applyProtection="1">
      <alignment horizontal="center" vertical="center" wrapText="1"/>
      <protection/>
    </xf>
    <xf numFmtId="0" fontId="13" fillId="9" borderId="22" xfId="0" applyFont="1" applyFill="1" applyBorder="1" applyAlignment="1" applyProtection="1">
      <alignment horizontal="center" vertical="center" wrapText="1"/>
      <protection/>
    </xf>
    <xf numFmtId="0" fontId="27" fillId="0" borderId="77" xfId="0" applyFont="1" applyFill="1" applyBorder="1" applyAlignment="1" applyProtection="1">
      <alignment horizontal="center" vertical="top" wrapText="1"/>
      <protection/>
    </xf>
    <xf numFmtId="0" fontId="27" fillId="0" borderId="78" xfId="0" applyFont="1" applyFill="1" applyBorder="1" applyAlignment="1" applyProtection="1">
      <alignment horizontal="center" vertical="top" wrapText="1"/>
      <protection/>
    </xf>
    <xf numFmtId="0" fontId="27" fillId="0" borderId="79" xfId="0" applyFont="1" applyFill="1" applyBorder="1" applyAlignment="1" applyProtection="1">
      <alignment horizontal="center" vertical="top" wrapText="1"/>
      <protection/>
    </xf>
    <xf numFmtId="0" fontId="19" fillId="48" borderId="42" xfId="0" applyFont="1" applyFill="1" applyBorder="1" applyAlignment="1" applyProtection="1">
      <alignment horizontal="center" vertical="center"/>
      <protection locked="0"/>
    </xf>
    <xf numFmtId="0" fontId="19" fillId="48" borderId="14" xfId="0" applyFont="1" applyFill="1" applyBorder="1" applyAlignment="1" applyProtection="1">
      <alignment horizontal="center" vertical="center"/>
      <protection locked="0"/>
    </xf>
    <xf numFmtId="172" fontId="13" fillId="76" borderId="11" xfId="62" applyFont="1" applyFill="1" applyBorder="1" applyAlignment="1" applyProtection="1">
      <alignment horizontal="center" vertical="center" wrapText="1"/>
      <protection/>
    </xf>
    <xf numFmtId="172" fontId="13" fillId="76" borderId="80" xfId="62" applyFont="1" applyFill="1" applyBorder="1" applyAlignment="1" applyProtection="1">
      <alignment horizontal="center" vertical="center" wrapText="1"/>
      <protection/>
    </xf>
    <xf numFmtId="0" fontId="11" fillId="54" borderId="11" xfId="0" applyFont="1" applyFill="1" applyBorder="1" applyAlignment="1" applyProtection="1">
      <alignment horizontal="center" vertical="center"/>
      <protection/>
    </xf>
    <xf numFmtId="0" fontId="11" fillId="54" borderId="81" xfId="0" applyFont="1" applyFill="1" applyBorder="1" applyAlignment="1" applyProtection="1">
      <alignment horizontal="center" vertical="center"/>
      <protection/>
    </xf>
    <xf numFmtId="0" fontId="13" fillId="41" borderId="11" xfId="0" applyFont="1" applyFill="1" applyBorder="1" applyAlignment="1" applyProtection="1">
      <alignment horizontal="center" vertical="center"/>
      <protection/>
    </xf>
    <xf numFmtId="0" fontId="13" fillId="41" borderId="81" xfId="0" applyFont="1" applyFill="1" applyBorder="1" applyAlignment="1" applyProtection="1">
      <alignment horizontal="center" vertical="center"/>
      <protection/>
    </xf>
    <xf numFmtId="0" fontId="11" fillId="55" borderId="11" xfId="0" applyFont="1" applyFill="1" applyBorder="1" applyAlignment="1" applyProtection="1">
      <alignment horizontal="center" vertical="center"/>
      <protection/>
    </xf>
    <xf numFmtId="0" fontId="11" fillId="55" borderId="80" xfId="0" applyFont="1" applyFill="1" applyBorder="1" applyAlignment="1" applyProtection="1">
      <alignment horizontal="center" vertical="center"/>
      <protection/>
    </xf>
    <xf numFmtId="0" fontId="11" fillId="41" borderId="42" xfId="0" applyFont="1" applyFill="1" applyBorder="1" applyAlignment="1" applyProtection="1">
      <alignment horizontal="center" vertical="center"/>
      <protection/>
    </xf>
    <xf numFmtId="0" fontId="11" fillId="41" borderId="82" xfId="0" applyFont="1" applyFill="1" applyBorder="1" applyAlignment="1" applyProtection="1">
      <alignment horizontal="center" vertical="center"/>
      <protection/>
    </xf>
    <xf numFmtId="0" fontId="11" fillId="41" borderId="14" xfId="0" applyFont="1" applyFill="1" applyBorder="1" applyAlignment="1" applyProtection="1">
      <alignment horizontal="center" vertical="center"/>
      <protection/>
    </xf>
    <xf numFmtId="0" fontId="11" fillId="55" borderId="11" xfId="0" applyFont="1" applyFill="1" applyBorder="1" applyAlignment="1" applyProtection="1">
      <alignment horizontal="center" vertical="center" wrapText="1"/>
      <protection/>
    </xf>
    <xf numFmtId="0" fontId="11" fillId="55" borderId="81" xfId="0" applyFont="1" applyFill="1" applyBorder="1" applyAlignment="1" applyProtection="1">
      <alignment horizontal="center" vertical="center" wrapText="1"/>
      <protection/>
    </xf>
    <xf numFmtId="174" fontId="0" fillId="1" borderId="16" xfId="62" applyNumberFormat="1" applyFont="1" applyFill="1" applyBorder="1" applyAlignment="1" applyProtection="1">
      <alignment horizontal="center" vertical="center"/>
      <protection/>
    </xf>
    <xf numFmtId="174" fontId="0" fillId="1" borderId="26" xfId="62" applyNumberFormat="1" applyFont="1" applyFill="1" applyBorder="1" applyAlignment="1" applyProtection="1">
      <alignment horizontal="center" vertical="center"/>
      <protection/>
    </xf>
    <xf numFmtId="174" fontId="0" fillId="1" borderId="28" xfId="62" applyNumberFormat="1" applyFont="1" applyFill="1" applyBorder="1" applyAlignment="1" applyProtection="1">
      <alignment horizontal="center" vertical="center"/>
      <protection/>
    </xf>
    <xf numFmtId="174" fontId="67" fillId="51" borderId="27" xfId="0" applyNumberFormat="1" applyFont="1" applyFill="1" applyBorder="1" applyAlignment="1" applyProtection="1">
      <alignment horizontal="center" vertical="center" wrapText="1"/>
      <protection/>
    </xf>
    <xf numFmtId="174" fontId="67" fillId="51" borderId="49" xfId="0" applyNumberFormat="1" applyFont="1" applyFill="1" applyBorder="1" applyAlignment="1" applyProtection="1">
      <alignment horizontal="center" vertical="center" wrapText="1"/>
      <protection/>
    </xf>
    <xf numFmtId="174" fontId="67" fillId="51" borderId="50" xfId="0" applyNumberFormat="1" applyFont="1" applyFill="1" applyBorder="1" applyAlignment="1" applyProtection="1">
      <alignment horizontal="center" vertical="center" wrapText="1"/>
      <protection/>
    </xf>
    <xf numFmtId="174" fontId="67" fillId="51" borderId="66" xfId="0" applyNumberFormat="1" applyFont="1" applyFill="1" applyBorder="1" applyAlignment="1" applyProtection="1">
      <alignment horizontal="center" vertical="center" wrapText="1"/>
      <protection/>
    </xf>
    <xf numFmtId="174" fontId="67" fillId="51" borderId="26" xfId="0" applyNumberFormat="1" applyFont="1" applyFill="1" applyBorder="1" applyAlignment="1" applyProtection="1">
      <alignment horizontal="center" vertical="center" wrapText="1"/>
      <protection/>
    </xf>
    <xf numFmtId="174" fontId="67" fillId="51" borderId="16" xfId="0" applyNumberFormat="1" applyFont="1" applyFill="1" applyBorder="1" applyAlignment="1" applyProtection="1">
      <alignment horizontal="center" vertical="center" wrapText="1"/>
      <protection/>
    </xf>
    <xf numFmtId="174" fontId="0" fillId="77" borderId="51" xfId="62" applyNumberFormat="1" applyFont="1" applyFill="1" applyBorder="1" applyAlignment="1" applyProtection="1">
      <alignment horizontal="right" vertical="center"/>
      <protection/>
    </xf>
    <xf numFmtId="174" fontId="13" fillId="78" borderId="59" xfId="0" applyNumberFormat="1" applyFont="1" applyFill="1" applyBorder="1" applyAlignment="1" applyProtection="1">
      <alignment horizontal="center" vertical="center" wrapText="1"/>
      <protection/>
    </xf>
    <xf numFmtId="174" fontId="13" fillId="78" borderId="28" xfId="0" applyNumberFormat="1" applyFont="1" applyFill="1" applyBorder="1" applyAlignment="1" applyProtection="1">
      <alignment horizontal="center" vertical="center" wrapText="1"/>
      <protection/>
    </xf>
    <xf numFmtId="0" fontId="13" fillId="0" borderId="17" xfId="0" applyFont="1" applyBorder="1" applyAlignment="1" applyProtection="1">
      <alignment horizontal="right" vertical="center"/>
      <protection/>
    </xf>
    <xf numFmtId="0" fontId="13" fillId="48" borderId="42" xfId="0" applyFont="1" applyFill="1" applyBorder="1" applyAlignment="1" applyProtection="1">
      <alignment horizontal="center" vertical="center"/>
      <protection/>
    </xf>
    <xf numFmtId="0" fontId="13" fillId="48" borderId="14" xfId="0" applyFont="1" applyFill="1" applyBorder="1" applyAlignment="1" applyProtection="1">
      <alignment horizontal="center" vertical="center"/>
      <protection/>
    </xf>
    <xf numFmtId="174" fontId="13" fillId="54" borderId="50" xfId="0" applyNumberFormat="1" applyFont="1" applyFill="1" applyBorder="1" applyAlignment="1" applyProtection="1">
      <alignment horizontal="center" vertical="center"/>
      <protection/>
    </xf>
    <xf numFmtId="174" fontId="13" fillId="54" borderId="18" xfId="0" applyNumberFormat="1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left" vertical="center" indent="2"/>
      <protection/>
    </xf>
    <xf numFmtId="0" fontId="13" fillId="54" borderId="67" xfId="0" applyFont="1" applyFill="1" applyBorder="1" applyAlignment="1" applyProtection="1">
      <alignment horizontal="center" vertical="center" wrapText="1"/>
      <protection/>
    </xf>
    <xf numFmtId="0" fontId="13" fillId="54" borderId="51" xfId="0" applyFont="1" applyFill="1" applyBorder="1" applyAlignment="1" applyProtection="1">
      <alignment horizontal="center" vertical="center" wrapText="1"/>
      <protection/>
    </xf>
    <xf numFmtId="0" fontId="13" fillId="54" borderId="21" xfId="0" applyFont="1" applyFill="1" applyBorder="1" applyAlignment="1" applyProtection="1">
      <alignment horizontal="center" vertical="center" wrapText="1"/>
      <protection/>
    </xf>
    <xf numFmtId="174" fontId="13" fillId="79" borderId="66" xfId="0" applyNumberFormat="1" applyFont="1" applyFill="1" applyBorder="1" applyAlignment="1" applyProtection="1">
      <alignment horizontal="center" vertical="center" wrapText="1"/>
      <protection/>
    </xf>
    <xf numFmtId="174" fontId="13" fillId="79" borderId="49" xfId="0" applyNumberFormat="1" applyFont="1" applyFill="1" applyBorder="1" applyAlignment="1" applyProtection="1">
      <alignment horizontal="center" vertical="center" wrapText="1"/>
      <protection/>
    </xf>
    <xf numFmtId="174" fontId="13" fillId="79" borderId="59" xfId="0" applyNumberFormat="1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13" fillId="0" borderId="52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174" fontId="13" fillId="74" borderId="22" xfId="0" applyNumberFormat="1" applyFont="1" applyFill="1" applyBorder="1" applyAlignment="1" applyProtection="1">
      <alignment horizontal="center" vertical="center"/>
      <protection/>
    </xf>
    <xf numFmtId="174" fontId="13" fillId="74" borderId="20" xfId="0" applyNumberFormat="1" applyFont="1" applyFill="1" applyBorder="1" applyAlignment="1" applyProtection="1">
      <alignment horizontal="center" vertical="center"/>
      <protection/>
    </xf>
    <xf numFmtId="0" fontId="19" fillId="55" borderId="66" xfId="0" applyFont="1" applyFill="1" applyBorder="1" applyAlignment="1" applyProtection="1">
      <alignment horizontal="center" vertical="center"/>
      <protection/>
    </xf>
    <xf numFmtId="0" fontId="19" fillId="55" borderId="49" xfId="0" applyFont="1" applyFill="1" applyBorder="1" applyAlignment="1" applyProtection="1">
      <alignment horizontal="center" vertical="center"/>
      <protection/>
    </xf>
    <xf numFmtId="0" fontId="19" fillId="55" borderId="50" xfId="0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left" vertical="center" indent="2"/>
      <protection/>
    </xf>
    <xf numFmtId="174" fontId="19" fillId="41" borderId="66" xfId="0" applyNumberFormat="1" applyFont="1" applyFill="1" applyBorder="1" applyAlignment="1" applyProtection="1">
      <alignment horizontal="center" vertical="center" wrapText="1"/>
      <protection/>
    </xf>
    <xf numFmtId="174" fontId="19" fillId="41" borderId="49" xfId="0" applyNumberFormat="1" applyFont="1" applyFill="1" applyBorder="1" applyAlignment="1" applyProtection="1">
      <alignment horizontal="center" vertical="center" wrapText="1"/>
      <protection/>
    </xf>
    <xf numFmtId="174" fontId="19" fillId="41" borderId="59" xfId="0" applyNumberFormat="1" applyFont="1" applyFill="1" applyBorder="1" applyAlignment="1" applyProtection="1">
      <alignment horizontal="center" vertical="center" wrapText="1"/>
      <protection/>
    </xf>
    <xf numFmtId="0" fontId="19" fillId="55" borderId="27" xfId="0" applyFont="1" applyFill="1" applyBorder="1" applyAlignment="1" applyProtection="1">
      <alignment horizontal="center" vertical="center"/>
      <protection/>
    </xf>
    <xf numFmtId="0" fontId="19" fillId="48" borderId="28" xfId="0" applyFont="1" applyFill="1" applyBorder="1" applyAlignment="1" applyProtection="1">
      <alignment horizontal="center" vertical="center"/>
      <protection/>
    </xf>
    <xf numFmtId="0" fontId="19" fillId="48" borderId="26" xfId="0" applyFont="1" applyFill="1" applyBorder="1" applyAlignment="1" applyProtection="1">
      <alignment horizontal="center" vertical="center"/>
      <protection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Accent" xfId="33"/>
    <cellStyle name="Accent 1" xfId="34"/>
    <cellStyle name="Accent 2" xfId="35"/>
    <cellStyle name="Accent 3" xfId="36"/>
    <cellStyle name="Bad" xfId="37"/>
    <cellStyle name="Bueno" xfId="38"/>
    <cellStyle name="Cálculo" xfId="39"/>
    <cellStyle name="Celda de comprobación" xfId="40"/>
    <cellStyle name="Celda vinculada" xfId="41"/>
    <cellStyle name="Encabezado 1" xfId="42"/>
    <cellStyle name="Encabezado 4" xfId="43"/>
    <cellStyle name="Énfasis1" xfId="44"/>
    <cellStyle name="Énfasis2" xfId="45"/>
    <cellStyle name="Énfasis3" xfId="46"/>
    <cellStyle name="Énfasis4" xfId="47"/>
    <cellStyle name="Énfasis5" xfId="48"/>
    <cellStyle name="Énfasis6" xfId="49"/>
    <cellStyle name="Entrada" xfId="50"/>
    <cellStyle name="Error" xfId="51"/>
    <cellStyle name="Footnote" xfId="52"/>
    <cellStyle name="Good" xfId="53"/>
    <cellStyle name="Heading" xfId="54"/>
    <cellStyle name="Heading 1" xfId="55"/>
    <cellStyle name="Heading 2" xfId="56"/>
    <cellStyle name="Hyperlink" xfId="57"/>
    <cellStyle name="Followed Hyperlink" xfId="58"/>
    <cellStyle name="Incorrecto" xfId="59"/>
    <cellStyle name="Comma" xfId="60"/>
    <cellStyle name="Comma [0]" xfId="61"/>
    <cellStyle name="Currency" xfId="62"/>
    <cellStyle name="Currency [0]" xfId="63"/>
    <cellStyle name="Neutral" xfId="64"/>
    <cellStyle name="Notas" xfId="65"/>
    <cellStyle name="Note" xfId="66"/>
    <cellStyle name="Percent" xfId="67"/>
    <cellStyle name="Salida" xfId="68"/>
    <cellStyle name="Status" xfId="69"/>
    <cellStyle name="Text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  <cellStyle name="Warning" xfId="77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FF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3CDDD"/>
      <rgbColor rgb="00FF99CC"/>
      <rgbColor rgb="00CC99FF"/>
      <rgbColor rgb="00FAC090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123825</xdr:rowOff>
    </xdr:from>
    <xdr:to>
      <xdr:col>9</xdr:col>
      <xdr:colOff>9525</xdr:colOff>
      <xdr:row>5</xdr:row>
      <xdr:rowOff>76200</xdr:rowOff>
    </xdr:to>
    <xdr:sp>
      <xdr:nvSpPr>
        <xdr:cNvPr id="1" name="CuadroTexto 11"/>
        <xdr:cNvSpPr txBox="1">
          <a:spLocks noChangeArrowheads="1"/>
        </xdr:cNvSpPr>
      </xdr:nvSpPr>
      <xdr:spPr>
        <a:xfrm>
          <a:off x="781050" y="609600"/>
          <a:ext cx="6086475" cy="276225"/>
        </a:xfrm>
        <a:prstGeom prst="rect">
          <a:avLst/>
        </a:prstGeom>
        <a:solidFill>
          <a:srgbClr val="FFFF00"/>
        </a:solidFill>
        <a:ln w="28575" cmpd="sng">
          <a:solidFill>
            <a:srgbClr val="C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5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INGRESE LOS DATOS EN LAS CELDAS DESTACADAS EN COLOR AMARILLO Y NARANJO</a:t>
          </a:r>
        </a:p>
      </xdr:txBody>
    </xdr:sp>
    <xdr:clientData/>
  </xdr:twoCellAnchor>
  <xdr:twoCellAnchor editAs="oneCell">
    <xdr:from>
      <xdr:col>1</xdr:col>
      <xdr:colOff>0</xdr:colOff>
      <xdr:row>7</xdr:row>
      <xdr:rowOff>0</xdr:rowOff>
    </xdr:from>
    <xdr:to>
      <xdr:col>17</xdr:col>
      <xdr:colOff>9525</xdr:colOff>
      <xdr:row>45</xdr:row>
      <xdr:rowOff>85725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0" y="1133475"/>
          <a:ext cx="12201525" cy="6238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46</xdr:row>
      <xdr:rowOff>0</xdr:rowOff>
    </xdr:from>
    <xdr:to>
      <xdr:col>9</xdr:col>
      <xdr:colOff>47625</xdr:colOff>
      <xdr:row>81</xdr:row>
      <xdr:rowOff>47625</xdr:rowOff>
    </xdr:to>
    <xdr:pic>
      <xdr:nvPicPr>
        <xdr:cNvPr id="3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7448550"/>
          <a:ext cx="6134100" cy="571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52"/>
  <sheetViews>
    <sheetView showGridLines="0" zoomScalePageLayoutView="0" workbookViewId="0" topLeftCell="A37">
      <selection activeCell="M51" sqref="M51"/>
    </sheetView>
  </sheetViews>
  <sheetFormatPr defaultColWidth="11.421875" defaultRowHeight="12.75"/>
  <cols>
    <col min="1" max="16384" width="11.421875" style="78" customWidth="1"/>
  </cols>
  <sheetData>
    <row r="1" ht="12.75">
      <c r="J1" s="77" t="s">
        <v>101</v>
      </c>
    </row>
    <row r="2" ht="12.75">
      <c r="J2" s="77" t="s">
        <v>52</v>
      </c>
    </row>
    <row r="3" ht="12.75">
      <c r="J3" s="77"/>
    </row>
    <row r="5" spans="3:10" ht="12.75">
      <c r="C5" s="79"/>
      <c r="D5" s="79"/>
      <c r="E5" s="79"/>
      <c r="F5" s="79"/>
      <c r="G5" s="79"/>
      <c r="H5" s="79"/>
      <c r="I5" s="79"/>
      <c r="J5" s="79"/>
    </row>
    <row r="6" spans="3:10" ht="12.75">
      <c r="C6" s="79"/>
      <c r="D6" s="79"/>
      <c r="E6" s="79"/>
      <c r="F6" s="79"/>
      <c r="G6" s="79"/>
      <c r="H6" s="79"/>
      <c r="I6" s="79"/>
      <c r="J6" s="79"/>
    </row>
    <row r="7" spans="3:10" ht="12.75">
      <c r="C7" s="79"/>
      <c r="D7" s="79"/>
      <c r="E7" s="79"/>
      <c r="F7" s="79"/>
      <c r="G7" s="79"/>
      <c r="H7" s="79"/>
      <c r="I7" s="79"/>
      <c r="J7" s="79"/>
    </row>
    <row r="8" spans="3:10" ht="12.75">
      <c r="C8" s="79"/>
      <c r="D8" s="79"/>
      <c r="E8" s="79"/>
      <c r="F8" s="79"/>
      <c r="G8" s="79"/>
      <c r="H8" s="79"/>
      <c r="I8" s="79"/>
      <c r="J8" s="79"/>
    </row>
    <row r="9" spans="3:10" ht="12.75">
      <c r="C9" s="79"/>
      <c r="D9" s="79"/>
      <c r="E9" s="79"/>
      <c r="F9" s="79"/>
      <c r="G9" s="79"/>
      <c r="H9" s="79"/>
      <c r="I9" s="79"/>
      <c r="J9" s="79"/>
    </row>
    <row r="10" spans="3:10" ht="12.75">
      <c r="C10" s="79"/>
      <c r="D10" s="79"/>
      <c r="E10" s="79"/>
      <c r="F10" s="79"/>
      <c r="G10" s="79"/>
      <c r="H10" s="79"/>
      <c r="I10" s="79"/>
      <c r="J10" s="79"/>
    </row>
    <row r="11" spans="3:10" ht="12.75">
      <c r="C11" s="79"/>
      <c r="D11" s="79"/>
      <c r="E11" s="79"/>
      <c r="F11" s="79"/>
      <c r="G11" s="79"/>
      <c r="H11" s="79"/>
      <c r="I11" s="79"/>
      <c r="J11" s="79"/>
    </row>
    <row r="12" spans="3:10" ht="12.75">
      <c r="C12" s="79"/>
      <c r="D12" s="79"/>
      <c r="E12" s="79"/>
      <c r="F12" s="79"/>
      <c r="G12" s="79"/>
      <c r="H12" s="79"/>
      <c r="I12" s="79"/>
      <c r="J12" s="79"/>
    </row>
    <row r="13" spans="3:10" ht="12.75">
      <c r="C13" s="79"/>
      <c r="D13" s="79"/>
      <c r="E13" s="79"/>
      <c r="F13" s="79"/>
      <c r="G13" s="79"/>
      <c r="H13" s="79"/>
      <c r="I13" s="79"/>
      <c r="J13" s="79"/>
    </row>
    <row r="14" spans="3:10" ht="12.75">
      <c r="C14" s="79"/>
      <c r="D14" s="79"/>
      <c r="E14" s="79"/>
      <c r="F14" s="79"/>
      <c r="G14" s="79"/>
      <c r="H14" s="79"/>
      <c r="I14" s="79"/>
      <c r="J14" s="79"/>
    </row>
    <row r="15" spans="3:10" ht="12.75">
      <c r="C15" s="79"/>
      <c r="D15" s="79"/>
      <c r="E15" s="79"/>
      <c r="F15" s="79"/>
      <c r="G15" s="79"/>
      <c r="H15" s="79"/>
      <c r="I15" s="79"/>
      <c r="J15" s="79"/>
    </row>
    <row r="16" spans="3:10" ht="12.75">
      <c r="C16" s="79"/>
      <c r="D16" s="79"/>
      <c r="E16" s="79"/>
      <c r="F16" s="79"/>
      <c r="G16" s="79"/>
      <c r="H16" s="79"/>
      <c r="I16" s="79"/>
      <c r="J16" s="79"/>
    </row>
    <row r="17" spans="3:10" ht="12.75">
      <c r="C17" s="79"/>
      <c r="D17" s="79"/>
      <c r="E17" s="79"/>
      <c r="F17" s="79"/>
      <c r="G17" s="79"/>
      <c r="H17" s="79"/>
      <c r="I17" s="79"/>
      <c r="J17" s="79"/>
    </row>
    <row r="18" spans="3:10" ht="12.75">
      <c r="C18" s="79"/>
      <c r="D18" s="79"/>
      <c r="E18" s="79"/>
      <c r="F18" s="79"/>
      <c r="G18" s="79"/>
      <c r="H18" s="79"/>
      <c r="I18" s="79"/>
      <c r="J18" s="79"/>
    </row>
    <row r="19" spans="3:10" ht="12.75">
      <c r="C19" s="79"/>
      <c r="D19" s="79"/>
      <c r="E19" s="79"/>
      <c r="F19" s="79"/>
      <c r="G19" s="79"/>
      <c r="H19" s="79"/>
      <c r="I19" s="79"/>
      <c r="J19" s="79"/>
    </row>
    <row r="20" spans="3:10" ht="12.75">
      <c r="C20" s="79"/>
      <c r="D20" s="79"/>
      <c r="E20" s="79"/>
      <c r="F20" s="79"/>
      <c r="G20" s="79"/>
      <c r="H20" s="79"/>
      <c r="I20" s="79"/>
      <c r="J20" s="79"/>
    </row>
    <row r="21" spans="3:10" ht="12.75">
      <c r="C21" s="79"/>
      <c r="D21" s="79"/>
      <c r="E21" s="79"/>
      <c r="F21" s="79"/>
      <c r="G21" s="79"/>
      <c r="H21" s="79"/>
      <c r="I21" s="79"/>
      <c r="J21" s="79"/>
    </row>
    <row r="22" spans="3:10" ht="12.75">
      <c r="C22" s="79"/>
      <c r="D22" s="79"/>
      <c r="E22" s="79"/>
      <c r="F22" s="79"/>
      <c r="G22" s="79"/>
      <c r="H22" s="79"/>
      <c r="I22" s="79"/>
      <c r="J22" s="79"/>
    </row>
    <row r="23" spans="3:10" ht="12.75">
      <c r="C23" s="79"/>
      <c r="D23" s="79"/>
      <c r="E23" s="79"/>
      <c r="F23" s="79"/>
      <c r="G23" s="79"/>
      <c r="H23" s="79"/>
      <c r="I23" s="79"/>
      <c r="J23" s="79"/>
    </row>
    <row r="24" spans="3:10" ht="12.75">
      <c r="C24" s="79"/>
      <c r="D24" s="79"/>
      <c r="E24" s="79"/>
      <c r="F24" s="79"/>
      <c r="G24" s="79"/>
      <c r="H24" s="79"/>
      <c r="I24" s="79"/>
      <c r="J24" s="79"/>
    </row>
    <row r="25" spans="3:10" ht="12.75">
      <c r="C25" s="79"/>
      <c r="D25" s="79"/>
      <c r="E25" s="79"/>
      <c r="F25" s="79"/>
      <c r="G25" s="79"/>
      <c r="H25" s="79"/>
      <c r="I25" s="79"/>
      <c r="J25" s="79"/>
    </row>
    <row r="26" spans="3:10" ht="12.75">
      <c r="C26" s="79"/>
      <c r="D26" s="79"/>
      <c r="E26" s="79"/>
      <c r="F26" s="79"/>
      <c r="G26" s="79"/>
      <c r="H26" s="79"/>
      <c r="I26" s="79"/>
      <c r="J26" s="79"/>
    </row>
    <row r="27" spans="3:10" ht="12.75">
      <c r="C27" s="79"/>
      <c r="D27" s="79"/>
      <c r="E27" s="79"/>
      <c r="F27" s="79"/>
      <c r="G27" s="79"/>
      <c r="H27" s="79"/>
      <c r="I27" s="79"/>
      <c r="J27" s="79"/>
    </row>
    <row r="28" spans="3:10" ht="12.75">
      <c r="C28" s="79"/>
      <c r="D28" s="79"/>
      <c r="E28" s="79"/>
      <c r="F28" s="79"/>
      <c r="G28" s="79"/>
      <c r="H28" s="79"/>
      <c r="I28" s="79"/>
      <c r="J28" s="79"/>
    </row>
    <row r="29" spans="3:10" ht="12.75">
      <c r="C29" s="79"/>
      <c r="D29" s="79"/>
      <c r="E29" s="79"/>
      <c r="F29" s="79"/>
      <c r="G29" s="79"/>
      <c r="H29" s="79"/>
      <c r="I29" s="79"/>
      <c r="J29" s="79"/>
    </row>
    <row r="30" spans="3:10" ht="12.75">
      <c r="C30" s="79"/>
      <c r="D30" s="79"/>
      <c r="E30" s="79"/>
      <c r="F30" s="79"/>
      <c r="G30" s="79"/>
      <c r="H30" s="79"/>
      <c r="I30" s="79"/>
      <c r="J30" s="79"/>
    </row>
    <row r="31" spans="3:10" ht="12.75">
      <c r="C31" s="79"/>
      <c r="D31" s="79"/>
      <c r="E31" s="79"/>
      <c r="F31" s="79"/>
      <c r="G31" s="79"/>
      <c r="H31" s="79"/>
      <c r="I31" s="79"/>
      <c r="J31" s="79"/>
    </row>
    <row r="32" spans="3:10" ht="12.75">
      <c r="C32" s="79"/>
      <c r="D32" s="79"/>
      <c r="E32" s="79"/>
      <c r="F32" s="79"/>
      <c r="G32" s="79"/>
      <c r="H32" s="79"/>
      <c r="I32" s="79"/>
      <c r="J32" s="79"/>
    </row>
    <row r="33" spans="3:10" ht="12.75">
      <c r="C33" s="79"/>
      <c r="D33" s="79"/>
      <c r="E33" s="79"/>
      <c r="F33" s="79"/>
      <c r="G33" s="79"/>
      <c r="H33" s="79"/>
      <c r="I33" s="79"/>
      <c r="J33" s="79"/>
    </row>
    <row r="34" spans="3:10" ht="12.75">
      <c r="C34" s="79"/>
      <c r="D34" s="79"/>
      <c r="E34" s="79"/>
      <c r="F34" s="79"/>
      <c r="G34" s="79"/>
      <c r="H34" s="79"/>
      <c r="I34" s="79"/>
      <c r="J34" s="79"/>
    </row>
    <row r="35" spans="3:10" ht="12.75">
      <c r="C35" s="79"/>
      <c r="D35" s="79"/>
      <c r="E35" s="79"/>
      <c r="F35" s="79"/>
      <c r="G35" s="79"/>
      <c r="H35" s="79"/>
      <c r="I35" s="79"/>
      <c r="J35" s="79"/>
    </row>
    <row r="36" spans="3:10" ht="12.75">
      <c r="C36" s="79"/>
      <c r="D36" s="79"/>
      <c r="E36" s="79"/>
      <c r="F36" s="79"/>
      <c r="G36" s="79"/>
      <c r="H36" s="79"/>
      <c r="I36" s="79"/>
      <c r="J36" s="79"/>
    </row>
    <row r="37" spans="3:10" ht="12.75">
      <c r="C37" s="79"/>
      <c r="D37" s="79"/>
      <c r="E37" s="79"/>
      <c r="F37" s="79"/>
      <c r="G37" s="79"/>
      <c r="H37" s="79"/>
      <c r="I37" s="79"/>
      <c r="J37" s="79"/>
    </row>
    <row r="38" spans="3:10" ht="12.75">
      <c r="C38" s="79"/>
      <c r="D38" s="79"/>
      <c r="E38" s="79"/>
      <c r="F38" s="79"/>
      <c r="G38" s="79"/>
      <c r="H38" s="79"/>
      <c r="I38" s="79"/>
      <c r="J38" s="79"/>
    </row>
    <row r="39" spans="3:10" ht="12.75">
      <c r="C39" s="79"/>
      <c r="D39" s="79"/>
      <c r="E39" s="79"/>
      <c r="F39" s="79"/>
      <c r="G39" s="79"/>
      <c r="H39" s="79"/>
      <c r="I39" s="79"/>
      <c r="J39" s="79"/>
    </row>
    <row r="40" spans="3:10" ht="12.75">
      <c r="C40" s="79"/>
      <c r="D40" s="79"/>
      <c r="E40" s="79"/>
      <c r="F40" s="79"/>
      <c r="G40" s="79"/>
      <c r="H40" s="79"/>
      <c r="I40" s="79"/>
      <c r="J40" s="79"/>
    </row>
    <row r="41" spans="3:10" ht="12.75">
      <c r="C41" s="79"/>
      <c r="D41" s="79"/>
      <c r="E41" s="79"/>
      <c r="F41" s="79"/>
      <c r="G41" s="79"/>
      <c r="H41" s="79"/>
      <c r="I41" s="79"/>
      <c r="J41" s="79"/>
    </row>
    <row r="42" spans="3:10" ht="12.75">
      <c r="C42" s="79"/>
      <c r="D42" s="79"/>
      <c r="E42" s="79"/>
      <c r="F42" s="79"/>
      <c r="G42" s="79"/>
      <c r="H42" s="79"/>
      <c r="I42" s="79"/>
      <c r="J42" s="79"/>
    </row>
    <row r="43" spans="3:10" ht="12.75">
      <c r="C43" s="79"/>
      <c r="D43" s="79"/>
      <c r="E43" s="79"/>
      <c r="F43" s="79"/>
      <c r="G43" s="79"/>
      <c r="H43" s="79"/>
      <c r="I43" s="79"/>
      <c r="J43" s="79"/>
    </row>
    <row r="44" spans="3:10" ht="12.75">
      <c r="C44" s="79"/>
      <c r="D44" s="79"/>
      <c r="E44" s="79"/>
      <c r="F44" s="79"/>
      <c r="G44" s="79"/>
      <c r="H44" s="79"/>
      <c r="I44" s="79"/>
      <c r="J44" s="79"/>
    </row>
    <row r="45" spans="3:10" ht="12.75">
      <c r="C45" s="79"/>
      <c r="D45" s="79"/>
      <c r="E45" s="79"/>
      <c r="F45" s="79"/>
      <c r="G45" s="79"/>
      <c r="H45" s="79"/>
      <c r="I45" s="79"/>
      <c r="J45" s="79"/>
    </row>
    <row r="46" spans="3:10" ht="12.75">
      <c r="C46" s="79"/>
      <c r="D46" s="79"/>
      <c r="E46" s="79"/>
      <c r="F46" s="79"/>
      <c r="G46" s="79"/>
      <c r="H46" s="79"/>
      <c r="I46" s="79"/>
      <c r="J46" s="79"/>
    </row>
    <row r="47" spans="3:10" ht="12.75">
      <c r="C47" s="79"/>
      <c r="D47" s="79"/>
      <c r="E47" s="79"/>
      <c r="F47" s="79"/>
      <c r="G47" s="79"/>
      <c r="H47" s="79"/>
      <c r="I47" s="79"/>
      <c r="J47" s="79"/>
    </row>
    <row r="48" spans="3:10" ht="12.75">
      <c r="C48" s="79"/>
      <c r="D48" s="79"/>
      <c r="E48" s="79"/>
      <c r="F48" s="79"/>
      <c r="G48" s="79"/>
      <c r="H48" s="79"/>
      <c r="I48" s="79"/>
      <c r="J48" s="79"/>
    </row>
    <row r="49" spans="3:10" ht="12.75">
      <c r="C49" s="79"/>
      <c r="D49" s="79"/>
      <c r="E49" s="79"/>
      <c r="F49" s="79"/>
      <c r="G49" s="79"/>
      <c r="H49" s="79"/>
      <c r="I49" s="79"/>
      <c r="J49" s="79"/>
    </row>
    <row r="50" spans="3:10" ht="12.75">
      <c r="C50" s="79"/>
      <c r="D50" s="79"/>
      <c r="E50" s="79"/>
      <c r="F50" s="79"/>
      <c r="G50" s="79"/>
      <c r="H50" s="79"/>
      <c r="I50" s="79"/>
      <c r="J50" s="79"/>
    </row>
    <row r="51" spans="3:10" ht="12.75">
      <c r="C51" s="79"/>
      <c r="D51" s="79"/>
      <c r="E51" s="79"/>
      <c r="F51" s="79"/>
      <c r="G51" s="79"/>
      <c r="H51" s="79"/>
      <c r="I51" s="79"/>
      <c r="J51" s="79"/>
    </row>
    <row r="52" spans="3:10" ht="12.75">
      <c r="C52" s="79"/>
      <c r="D52" s="79"/>
      <c r="E52" s="79"/>
      <c r="F52" s="79"/>
      <c r="G52" s="79"/>
      <c r="H52" s="79"/>
      <c r="I52" s="79"/>
      <c r="J52" s="79"/>
    </row>
  </sheetData>
  <sheetProtection password="9C6E" sheet="1"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7"/>
  <sheetViews>
    <sheetView showGridLines="0" zoomScale="80" zoomScaleNormal="80" zoomScalePageLayoutView="0" workbookViewId="0" topLeftCell="A1">
      <selection activeCell="G61" sqref="G61"/>
    </sheetView>
  </sheetViews>
  <sheetFormatPr defaultColWidth="11.421875" defaultRowHeight="12.75"/>
  <cols>
    <col min="1" max="16384" width="11.421875" style="80" customWidth="1"/>
  </cols>
  <sheetData>
    <row r="1" ht="12.75">
      <c r="H1" s="47" t="s">
        <v>101</v>
      </c>
    </row>
    <row r="2" ht="12.75">
      <c r="H2" s="47" t="s">
        <v>53</v>
      </c>
    </row>
    <row r="5" spans="2:6" s="81" customFormat="1" ht="18">
      <c r="B5" s="347" t="s">
        <v>54</v>
      </c>
      <c r="C5" s="347"/>
      <c r="D5" s="347"/>
      <c r="E5" s="347"/>
      <c r="F5" s="347"/>
    </row>
    <row r="7" spans="3:11" ht="12.75">
      <c r="C7" s="346" t="s">
        <v>63</v>
      </c>
      <c r="D7" s="346"/>
      <c r="E7" s="346"/>
      <c r="F7" s="346"/>
      <c r="G7" s="346"/>
      <c r="H7" s="346"/>
      <c r="I7" s="346"/>
      <c r="J7" s="346"/>
      <c r="K7" s="346"/>
    </row>
    <row r="9" spans="3:11" ht="12.75">
      <c r="C9" s="346" t="s">
        <v>64</v>
      </c>
      <c r="D9" s="346"/>
      <c r="E9" s="346"/>
      <c r="F9" s="346"/>
      <c r="G9" s="346"/>
      <c r="H9" s="346"/>
      <c r="I9" s="346"/>
      <c r="J9" s="346"/>
      <c r="K9" s="346"/>
    </row>
    <row r="13" spans="2:6" s="81" customFormat="1" ht="18">
      <c r="B13" s="347" t="s">
        <v>55</v>
      </c>
      <c r="C13" s="347"/>
      <c r="D13" s="347"/>
      <c r="E13" s="347"/>
      <c r="F13" s="347"/>
    </row>
    <row r="15" spans="3:11" ht="12.75">
      <c r="C15" s="346" t="s">
        <v>83</v>
      </c>
      <c r="D15" s="346"/>
      <c r="E15" s="346"/>
      <c r="F15" s="346"/>
      <c r="G15" s="346"/>
      <c r="H15" s="346"/>
      <c r="I15" s="346"/>
      <c r="J15" s="346"/>
      <c r="K15" s="346"/>
    </row>
    <row r="19" spans="2:6" s="81" customFormat="1" ht="18">
      <c r="B19" s="347" t="s">
        <v>56</v>
      </c>
      <c r="C19" s="347"/>
      <c r="D19" s="347"/>
      <c r="E19" s="347"/>
      <c r="F19" s="347"/>
    </row>
    <row r="21" spans="3:11" ht="12.75">
      <c r="C21" s="346" t="s">
        <v>99</v>
      </c>
      <c r="D21" s="346"/>
      <c r="E21" s="346"/>
      <c r="F21" s="346"/>
      <c r="G21" s="346"/>
      <c r="H21" s="346"/>
      <c r="I21" s="346"/>
      <c r="J21" s="346"/>
      <c r="K21" s="346"/>
    </row>
    <row r="26" spans="2:6" s="81" customFormat="1" ht="18">
      <c r="B26" s="347" t="s">
        <v>105</v>
      </c>
      <c r="C26" s="347"/>
      <c r="D26" s="347"/>
      <c r="E26" s="347"/>
      <c r="F26" s="347"/>
    </row>
    <row r="28" spans="3:10" ht="12.75">
      <c r="C28" s="346" t="s">
        <v>106</v>
      </c>
      <c r="D28" s="346"/>
      <c r="E28" s="346"/>
      <c r="F28" s="346"/>
      <c r="G28" s="346"/>
      <c r="H28" s="346"/>
      <c r="I28" s="346"/>
      <c r="J28" s="346"/>
    </row>
    <row r="33" spans="2:6" s="81" customFormat="1" ht="18">
      <c r="B33" s="347" t="s">
        <v>87</v>
      </c>
      <c r="C33" s="347"/>
      <c r="D33" s="347"/>
      <c r="E33" s="347"/>
      <c r="F33" s="347"/>
    </row>
    <row r="35" spans="3:10" ht="12.75">
      <c r="C35" s="346" t="s">
        <v>108</v>
      </c>
      <c r="D35" s="346"/>
      <c r="E35" s="346"/>
      <c r="F35" s="346"/>
      <c r="G35" s="346"/>
      <c r="H35" s="346"/>
      <c r="I35" s="346"/>
      <c r="J35" s="346"/>
    </row>
    <row r="37" spans="3:10" ht="12.75">
      <c r="C37" s="346" t="s">
        <v>98</v>
      </c>
      <c r="D37" s="346"/>
      <c r="E37" s="346"/>
      <c r="F37" s="346"/>
      <c r="G37" s="346"/>
      <c r="H37" s="346"/>
      <c r="I37" s="346"/>
      <c r="J37" s="346"/>
    </row>
    <row r="41" spans="2:6" s="81" customFormat="1" ht="18">
      <c r="B41" s="347" t="s">
        <v>57</v>
      </c>
      <c r="C41" s="347"/>
      <c r="D41" s="347"/>
      <c r="E41" s="347"/>
      <c r="F41" s="347"/>
    </row>
    <row r="43" spans="3:10" ht="12.75">
      <c r="C43" s="346" t="s">
        <v>107</v>
      </c>
      <c r="D43" s="346"/>
      <c r="E43" s="346"/>
      <c r="F43" s="346"/>
      <c r="G43" s="346"/>
      <c r="H43" s="346"/>
      <c r="I43" s="346"/>
      <c r="J43" s="346"/>
    </row>
    <row r="47" spans="2:6" s="81" customFormat="1" ht="18">
      <c r="B47" s="347" t="s">
        <v>58</v>
      </c>
      <c r="C47" s="347"/>
      <c r="D47" s="347"/>
      <c r="E47" s="347"/>
      <c r="F47" s="347"/>
    </row>
  </sheetData>
  <sheetProtection sheet="1" objects="1" scenarios="1"/>
  <mergeCells count="15">
    <mergeCell ref="B47:F47"/>
    <mergeCell ref="C35:J35"/>
    <mergeCell ref="C37:J37"/>
    <mergeCell ref="C43:J43"/>
    <mergeCell ref="B41:F41"/>
    <mergeCell ref="B33:F33"/>
    <mergeCell ref="C7:K7"/>
    <mergeCell ref="C9:K9"/>
    <mergeCell ref="C15:K15"/>
    <mergeCell ref="C21:K21"/>
    <mergeCell ref="C28:J28"/>
    <mergeCell ref="B5:F5"/>
    <mergeCell ref="B13:F13"/>
    <mergeCell ref="B19:F19"/>
    <mergeCell ref="B26:F26"/>
  </mergeCells>
  <hyperlinks>
    <hyperlink ref="B5" location="'A) Reajuste Tarifas y Ocupación'!A1" display="A) Reajuste Tarifas y Ocupación"/>
    <hyperlink ref="C7" location="'A) Reajuste Tarifas y Ocupación'!B8" display="TABLA 1. REAJUSTE DE TARIFAS POR PRESTACIÓN Y SEGMENTO"/>
    <hyperlink ref="C9" location="'A) Reajuste Tarifas y Ocupación'!N8" display="TABLA 2. METAS DE OCUPACIÓN POR PRESTACIÓN Y SEGMENTO"/>
    <hyperlink ref="B13" location="'B) Comparación Mercado'!A1" display="B) Comparación Mercado"/>
    <hyperlink ref="C15" location="'B) Comparación Mercado'!A13:J36" display="TABLA 1. COMPARACIÓN TARIFAS CON PRECIOS DE MERCADO"/>
    <hyperlink ref="B19" location="'C) Remuneraciones'!A1" display="C) Remuneraciones"/>
    <hyperlink ref="C21" location="'C) Remuneraciones'!A9:M36" display="TABLA 1. REMUNERACIONES DEL PERSONAL CÓDIGO DEL TRABAJO POR CENTRO DE COSTO"/>
    <hyperlink ref="B26" location="'D) Estimación Costos'!A1" display="D) Estimación Costos"/>
    <hyperlink ref="C28" location="'D) Estimación Costos'!A9:L85" display="TABLA 1. COSTOS DIRECTOS POR CENTRO DE COSTO"/>
    <hyperlink ref="B33" location="'E) Resumen Ingresos y Egresos'!A1" display="E) Resumen Ingresos y Egresos"/>
    <hyperlink ref="C35" location="'E) Resumen Ingresos y Egresos'!A7:J25" display="TABLA 1. RESUMEN DE INGRESOS Y EGRESOS POR CENTRO DE COSTO"/>
    <hyperlink ref="C37" location="'E) Resumen Ingresos y Egresos'!A30:J79" display="TABLA 2. DETALLE DE INGRESOS POR CENTRO DE COSTO Y PRESTACIÓN"/>
    <hyperlink ref="B41" location="'F) Resumen Tarifado '!A1" display="F) Resumen Tarifado"/>
    <hyperlink ref="C43" location="'F) Resumen Tarifado '!A7:R40" display="TABLA 1. RESUMEN DE TARIFADO POR CENTRO DE COSTO"/>
    <hyperlink ref="B47" location="'G) Detalle Datos'!A1" display="G) Detalle Datos"/>
    <hyperlink ref="C15:K15" location="'B) Comparación Mercado'!A12" display="TABLA 3: COMPARACIÓN TARIFAS CON PRECIOS DE MERCADO"/>
    <hyperlink ref="C21:K21" location="'C) Remuneraciones'!B7" display="TABLA 4: REMUNERACIONES DEL PERSONAL CÓDIGO DEL TRABAJO POR CENTRO DE COSTO"/>
    <hyperlink ref="C28:J28" location="'D) Estimación Costos'!A8" display="TABLA 6: COSTOS DIRECTOS DE CENTROS DE BENEFICIOS"/>
    <hyperlink ref="C35:J35" location="'E) Resumen Ingresos y Egresos'!A6" display="TABLA 8: RESUMEN DE INGRESOS Y EGRESOS DE CENTROS DE BENEFICIOS"/>
    <hyperlink ref="C37:J37" location="'E) Resumen Ingresos y Egresos'!A15" display="TABLA 7: DETALLE DE INGRESOS POR PRESTACIÓN Y SEGMENTO"/>
    <hyperlink ref="C43:J43" location="'F) Resumen Tarifado '!A6" display="TABLA 10: RESUMEN DE TARIFADO"/>
    <hyperlink ref="C9:K9" location="'A) Reajuste Tarifas y Ocupación'!W8" display="TABLA 2: METAS DE OCUPACIÓN POR PRESTACIÓN Y SEGMENTO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5:IS46"/>
  <sheetViews>
    <sheetView showGridLines="0" zoomScale="80" zoomScaleNormal="80" zoomScalePageLayoutView="0" workbookViewId="0" topLeftCell="B3">
      <selection activeCell="J42" sqref="J42"/>
    </sheetView>
  </sheetViews>
  <sheetFormatPr defaultColWidth="11.421875" defaultRowHeight="12.75"/>
  <cols>
    <col min="1" max="1" width="18.140625" style="48" customWidth="1"/>
    <col min="2" max="2" width="35.7109375" style="27" customWidth="1"/>
    <col min="3" max="3" width="18.00390625" style="48" customWidth="1"/>
    <col min="4" max="5" width="15.57421875" style="48" customWidth="1"/>
    <col min="6" max="6" width="19.57421875" style="48" customWidth="1"/>
    <col min="7" max="7" width="15.7109375" style="48" customWidth="1"/>
    <col min="8" max="8" width="17.7109375" style="48" customWidth="1"/>
    <col min="9" max="10" width="15.8515625" style="48" customWidth="1"/>
    <col min="11" max="11" width="18.28125" style="48" customWidth="1"/>
    <col min="12" max="12" width="16.421875" style="48" customWidth="1"/>
    <col min="13" max="13" width="17.7109375" style="48" customWidth="1"/>
    <col min="14" max="15" width="16.57421875" style="48" customWidth="1"/>
    <col min="16" max="16" width="19.28125" style="48" customWidth="1"/>
    <col min="17" max="17" width="16.421875" style="48" customWidth="1"/>
    <col min="18" max="18" width="11.7109375" style="27" customWidth="1"/>
    <col min="19" max="19" width="11.8515625" style="27" customWidth="1"/>
    <col min="20" max="20" width="14.8515625" style="48" customWidth="1"/>
    <col min="21" max="21" width="35.00390625" style="27" customWidth="1"/>
    <col min="22" max="22" width="17.8515625" style="48" customWidth="1"/>
    <col min="23" max="23" width="15.00390625" style="48" customWidth="1"/>
    <col min="24" max="25" width="16.421875" style="48" customWidth="1"/>
    <col min="26" max="26" width="15.57421875" style="48" customWidth="1"/>
    <col min="27" max="27" width="16.28125" style="48" customWidth="1"/>
    <col min="28" max="28" width="14.7109375" style="48" customWidth="1"/>
    <col min="29" max="16384" width="11.421875" style="48" customWidth="1"/>
  </cols>
  <sheetData>
    <row r="5" spans="1:20" s="5" customFormat="1" ht="12.75">
      <c r="A5" s="4"/>
      <c r="C5" s="6"/>
      <c r="D5" s="47" t="s">
        <v>101</v>
      </c>
      <c r="E5" s="47"/>
      <c r="F5" s="6"/>
      <c r="G5" s="6"/>
      <c r="R5" s="12"/>
      <c r="S5" s="12"/>
      <c r="T5" s="4"/>
    </row>
    <row r="6" spans="1:24" s="5" customFormat="1" ht="12.75">
      <c r="A6" s="7"/>
      <c r="C6" s="6"/>
      <c r="D6" s="47" t="s">
        <v>111</v>
      </c>
      <c r="E6" s="47"/>
      <c r="F6" s="6"/>
      <c r="G6" s="6"/>
      <c r="R6" s="12"/>
      <c r="S6" s="12"/>
      <c r="T6" s="7"/>
      <c r="W6" s="6"/>
      <c r="X6" s="6"/>
    </row>
    <row r="7" spans="1:20" s="5" customFormat="1" ht="12.75">
      <c r="A7" s="3"/>
      <c r="R7" s="12"/>
      <c r="S7" s="12"/>
      <c r="T7" s="3"/>
    </row>
    <row r="8" spans="1:253" s="5" customFormat="1" ht="12.75">
      <c r="A8" s="20"/>
      <c r="B8" s="21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0"/>
      <c r="S8" s="50"/>
      <c r="T8" s="20"/>
      <c r="U8" s="21"/>
      <c r="V8" s="6"/>
      <c r="W8" s="6"/>
      <c r="X8" s="6"/>
      <c r="Y8" s="6"/>
      <c r="Z8" s="6"/>
      <c r="AA8" s="6"/>
      <c r="IN8" s="3"/>
      <c r="IO8" s="3"/>
      <c r="IP8" s="3"/>
      <c r="IQ8" s="3"/>
      <c r="IR8" s="3"/>
      <c r="IS8" s="3"/>
    </row>
    <row r="9" spans="1:253" s="5" customFormat="1" ht="18" customHeight="1">
      <c r="A9" s="20"/>
      <c r="B9" s="21"/>
      <c r="C9" s="74" t="s">
        <v>0</v>
      </c>
      <c r="D9" s="155" t="s">
        <v>110</v>
      </c>
      <c r="E9" s="67"/>
      <c r="F9" s="67"/>
      <c r="G9" s="67"/>
      <c r="R9" s="12"/>
      <c r="S9" s="12"/>
      <c r="T9" s="20"/>
      <c r="U9" s="21"/>
      <c r="W9" s="2"/>
      <c r="IN9" s="3"/>
      <c r="IO9" s="3"/>
      <c r="IP9" s="3"/>
      <c r="IQ9" s="3"/>
      <c r="IR9" s="3"/>
      <c r="IS9" s="3"/>
    </row>
    <row r="10" spans="1:253" s="5" customFormat="1" ht="18" customHeight="1">
      <c r="A10" s="20"/>
      <c r="B10" s="21"/>
      <c r="C10" s="74"/>
      <c r="D10" s="70"/>
      <c r="E10" s="70"/>
      <c r="F10" s="70"/>
      <c r="G10" s="70"/>
      <c r="R10" s="12"/>
      <c r="S10" s="12"/>
      <c r="T10" s="20"/>
      <c r="U10" s="21"/>
      <c r="W10" s="2"/>
      <c r="IN10" s="3"/>
      <c r="IO10" s="3"/>
      <c r="IP10" s="3"/>
      <c r="IQ10" s="3"/>
      <c r="IR10" s="3"/>
      <c r="IS10" s="3"/>
    </row>
    <row r="11" spans="1:253" s="5" customFormat="1" ht="18" customHeight="1">
      <c r="A11" s="20"/>
      <c r="B11" s="21"/>
      <c r="C11" s="74"/>
      <c r="D11" s="70"/>
      <c r="E11" s="70"/>
      <c r="F11" s="70"/>
      <c r="G11" s="70"/>
      <c r="R11" s="12"/>
      <c r="S11" s="12"/>
      <c r="T11" s="20"/>
      <c r="U11" s="21"/>
      <c r="W11" s="62"/>
      <c r="IN11" s="3"/>
      <c r="IO11" s="3"/>
      <c r="IP11" s="3"/>
      <c r="IQ11" s="3"/>
      <c r="IR11" s="3"/>
      <c r="IS11" s="3"/>
    </row>
    <row r="12" spans="1:253" s="12" customFormat="1" ht="15.75">
      <c r="A12" s="153" t="s">
        <v>63</v>
      </c>
      <c r="B12" s="153"/>
      <c r="C12" s="153"/>
      <c r="D12" s="70"/>
      <c r="E12" s="70"/>
      <c r="F12" s="70"/>
      <c r="G12" s="70"/>
      <c r="IN12" s="9"/>
      <c r="IO12" s="9"/>
      <c r="IP12" s="9"/>
      <c r="IQ12" s="9"/>
      <c r="IR12" s="9"/>
      <c r="IS12" s="9"/>
    </row>
    <row r="13" ht="13.5" customHeight="1" thickBot="1">
      <c r="U13" s="48"/>
    </row>
    <row r="14" spans="1:21" ht="15.75" customHeight="1">
      <c r="A14" s="356" t="s">
        <v>79</v>
      </c>
      <c r="B14" s="354" t="s">
        <v>4</v>
      </c>
      <c r="C14" s="351" t="s">
        <v>151</v>
      </c>
      <c r="D14" s="352"/>
      <c r="E14" s="352"/>
      <c r="F14" s="352"/>
      <c r="G14" s="353"/>
      <c r="H14" s="351" t="s">
        <v>75</v>
      </c>
      <c r="I14" s="352"/>
      <c r="J14" s="352"/>
      <c r="K14" s="352"/>
      <c r="L14" s="353"/>
      <c r="M14" s="351" t="s">
        <v>122</v>
      </c>
      <c r="N14" s="352"/>
      <c r="O14" s="352"/>
      <c r="P14" s="352"/>
      <c r="Q14" s="353"/>
      <c r="R14" s="75"/>
      <c r="S14" s="15"/>
      <c r="U14" s="48"/>
    </row>
    <row r="15" spans="1:21" ht="40.5" customHeight="1" thickBot="1">
      <c r="A15" s="357"/>
      <c r="B15" s="355"/>
      <c r="C15" s="156" t="s">
        <v>158</v>
      </c>
      <c r="D15" s="157" t="s">
        <v>159</v>
      </c>
      <c r="E15" s="157" t="s">
        <v>162</v>
      </c>
      <c r="F15" s="157" t="s">
        <v>163</v>
      </c>
      <c r="G15" s="158" t="s">
        <v>160</v>
      </c>
      <c r="H15" s="156" t="s">
        <v>158</v>
      </c>
      <c r="I15" s="157" t="s">
        <v>161</v>
      </c>
      <c r="J15" s="157" t="s">
        <v>162</v>
      </c>
      <c r="K15" s="157" t="s">
        <v>164</v>
      </c>
      <c r="L15" s="158" t="s">
        <v>160</v>
      </c>
      <c r="M15" s="156" t="s">
        <v>158</v>
      </c>
      <c r="N15" s="157" t="s">
        <v>159</v>
      </c>
      <c r="O15" s="157" t="s">
        <v>153</v>
      </c>
      <c r="P15" s="157" t="s">
        <v>164</v>
      </c>
      <c r="Q15" s="158" t="s">
        <v>160</v>
      </c>
      <c r="R15" s="75"/>
      <c r="S15" s="15"/>
      <c r="U15" s="48"/>
    </row>
    <row r="16" spans="1:21" ht="13.5" customHeight="1">
      <c r="A16" s="359" t="s">
        <v>92</v>
      </c>
      <c r="B16" s="133" t="s">
        <v>109</v>
      </c>
      <c r="C16" s="136">
        <v>83600</v>
      </c>
      <c r="D16" s="137">
        <v>119800</v>
      </c>
      <c r="E16" s="137">
        <v>119100</v>
      </c>
      <c r="F16" s="137">
        <v>119100</v>
      </c>
      <c r="G16" s="138">
        <v>158900</v>
      </c>
      <c r="H16" s="340">
        <v>0.03</v>
      </c>
      <c r="I16" s="341">
        <f>H16</f>
        <v>0.03</v>
      </c>
      <c r="J16" s="341">
        <f>H16</f>
        <v>0.03</v>
      </c>
      <c r="K16" s="341">
        <f>H16</f>
        <v>0.03</v>
      </c>
      <c r="L16" s="342">
        <f>H16</f>
        <v>0.03</v>
      </c>
      <c r="M16" s="136">
        <f>CEILING(C16*(1+H16),100)</f>
        <v>86200</v>
      </c>
      <c r="N16" s="137">
        <f>CEILING(D16*(1+I16),100)</f>
        <v>123400</v>
      </c>
      <c r="O16" s="137">
        <f>CEILING(E16*(1+J16),100)</f>
        <v>122700</v>
      </c>
      <c r="P16" s="137">
        <f>CEILING(F16*(1+K16),100)</f>
        <v>122700</v>
      </c>
      <c r="Q16" s="138">
        <f>CEILING(G16*(1+L16),100)</f>
        <v>163700</v>
      </c>
      <c r="R16" s="82"/>
      <c r="S16" s="82"/>
      <c r="U16" s="48"/>
    </row>
    <row r="17" spans="1:21" ht="13.5" customHeight="1">
      <c r="A17" s="360"/>
      <c r="B17" s="123" t="s">
        <v>113</v>
      </c>
      <c r="C17" s="131">
        <v>66300</v>
      </c>
      <c r="D17" s="102">
        <v>88600</v>
      </c>
      <c r="E17" s="102">
        <v>88900</v>
      </c>
      <c r="F17" s="102">
        <v>88900</v>
      </c>
      <c r="G17" s="106">
        <v>121900</v>
      </c>
      <c r="H17" s="129">
        <v>0.03</v>
      </c>
      <c r="I17" s="134">
        <f aca="true" t="shared" si="0" ref="I17:I25">H17</f>
        <v>0.03</v>
      </c>
      <c r="J17" s="134">
        <f aca="true" t="shared" si="1" ref="J17:J25">H17</f>
        <v>0.03</v>
      </c>
      <c r="K17" s="134">
        <f aca="true" t="shared" si="2" ref="K17:K25">H17</f>
        <v>0.03</v>
      </c>
      <c r="L17" s="135">
        <f aca="true" t="shared" si="3" ref="L17:L25">H17</f>
        <v>0.03</v>
      </c>
      <c r="M17" s="131">
        <f aca="true" t="shared" si="4" ref="M17:M25">CEILING(C17*(1+H17),100)</f>
        <v>68300</v>
      </c>
      <c r="N17" s="102">
        <f aca="true" t="shared" si="5" ref="N17:N25">CEILING(D17*(1+I17),100)</f>
        <v>91300</v>
      </c>
      <c r="O17" s="137">
        <f aca="true" t="shared" si="6" ref="O17:O24">CEILING(E17*(1+J17),100)</f>
        <v>91600</v>
      </c>
      <c r="P17" s="137">
        <f aca="true" t="shared" si="7" ref="P17:P25">CEILING(F17*(1+K17),100)</f>
        <v>91600</v>
      </c>
      <c r="Q17" s="106">
        <f aca="true" t="shared" si="8" ref="Q17:Q25">CEILING(G17*(1+L17),100)</f>
        <v>125600</v>
      </c>
      <c r="R17" s="82"/>
      <c r="U17" s="48"/>
    </row>
    <row r="18" spans="1:21" ht="13.5" customHeight="1">
      <c r="A18" s="360"/>
      <c r="B18" s="123" t="s">
        <v>112</v>
      </c>
      <c r="C18" s="131">
        <v>92900</v>
      </c>
      <c r="D18" s="102">
        <v>130200</v>
      </c>
      <c r="E18" s="102">
        <v>130400</v>
      </c>
      <c r="F18" s="102">
        <v>130400</v>
      </c>
      <c r="G18" s="106">
        <v>161800</v>
      </c>
      <c r="H18" s="129">
        <v>0.03</v>
      </c>
      <c r="I18" s="134">
        <f t="shared" si="0"/>
        <v>0.03</v>
      </c>
      <c r="J18" s="134">
        <f t="shared" si="1"/>
        <v>0.03</v>
      </c>
      <c r="K18" s="134">
        <f t="shared" si="2"/>
        <v>0.03</v>
      </c>
      <c r="L18" s="135">
        <f t="shared" si="3"/>
        <v>0.03</v>
      </c>
      <c r="M18" s="131">
        <f>CEILING(C18*(1+H18),100)</f>
        <v>95700</v>
      </c>
      <c r="N18" s="102">
        <f t="shared" si="5"/>
        <v>134200</v>
      </c>
      <c r="O18" s="137">
        <f t="shared" si="6"/>
        <v>134400</v>
      </c>
      <c r="P18" s="137">
        <f t="shared" si="7"/>
        <v>134400</v>
      </c>
      <c r="Q18" s="106">
        <f t="shared" si="8"/>
        <v>166700</v>
      </c>
      <c r="R18" s="82"/>
      <c r="U18" s="48"/>
    </row>
    <row r="19" spans="1:21" ht="13.5" customHeight="1">
      <c r="A19" s="360"/>
      <c r="B19" s="123" t="s">
        <v>114</v>
      </c>
      <c r="C19" s="131">
        <v>58400</v>
      </c>
      <c r="D19" s="102">
        <v>88600</v>
      </c>
      <c r="E19" s="102">
        <v>88900</v>
      </c>
      <c r="F19" s="102">
        <v>88900</v>
      </c>
      <c r="G19" s="106">
        <v>115200</v>
      </c>
      <c r="H19" s="129">
        <v>0.03</v>
      </c>
      <c r="I19" s="134">
        <f t="shared" si="0"/>
        <v>0.03</v>
      </c>
      <c r="J19" s="134">
        <f t="shared" si="1"/>
        <v>0.03</v>
      </c>
      <c r="K19" s="134">
        <f t="shared" si="2"/>
        <v>0.03</v>
      </c>
      <c r="L19" s="135">
        <f t="shared" si="3"/>
        <v>0.03</v>
      </c>
      <c r="M19" s="131">
        <f t="shared" si="4"/>
        <v>60200</v>
      </c>
      <c r="N19" s="102">
        <f t="shared" si="5"/>
        <v>91300</v>
      </c>
      <c r="O19" s="137">
        <f t="shared" si="6"/>
        <v>91600</v>
      </c>
      <c r="P19" s="137">
        <f t="shared" si="7"/>
        <v>91600</v>
      </c>
      <c r="Q19" s="106">
        <f t="shared" si="8"/>
        <v>118700</v>
      </c>
      <c r="R19" s="82"/>
      <c r="U19" s="48"/>
    </row>
    <row r="20" spans="1:21" ht="13.5" customHeight="1">
      <c r="A20" s="360"/>
      <c r="B20" s="123" t="s">
        <v>115</v>
      </c>
      <c r="C20" s="131">
        <v>39200</v>
      </c>
      <c r="D20" s="102">
        <v>39200</v>
      </c>
      <c r="E20" s="102">
        <v>39900</v>
      </c>
      <c r="F20" s="102">
        <v>39900</v>
      </c>
      <c r="G20" s="106">
        <v>42100</v>
      </c>
      <c r="H20" s="129">
        <v>0.03</v>
      </c>
      <c r="I20" s="134">
        <f t="shared" si="0"/>
        <v>0.03</v>
      </c>
      <c r="J20" s="134">
        <f t="shared" si="1"/>
        <v>0.03</v>
      </c>
      <c r="K20" s="134">
        <f t="shared" si="2"/>
        <v>0.03</v>
      </c>
      <c r="L20" s="135">
        <f t="shared" si="3"/>
        <v>0.03</v>
      </c>
      <c r="M20" s="131">
        <f t="shared" si="4"/>
        <v>40400</v>
      </c>
      <c r="N20" s="102">
        <f t="shared" si="5"/>
        <v>40400</v>
      </c>
      <c r="O20" s="137">
        <f t="shared" si="6"/>
        <v>41100</v>
      </c>
      <c r="P20" s="137">
        <f t="shared" si="7"/>
        <v>41100</v>
      </c>
      <c r="Q20" s="106">
        <f t="shared" si="8"/>
        <v>43400</v>
      </c>
      <c r="R20" s="82"/>
      <c r="U20" s="48"/>
    </row>
    <row r="21" spans="1:21" ht="12.75" customHeight="1">
      <c r="A21" s="360"/>
      <c r="B21" s="123" t="s">
        <v>116</v>
      </c>
      <c r="C21" s="131">
        <v>61900</v>
      </c>
      <c r="D21" s="102">
        <v>61900</v>
      </c>
      <c r="E21" s="102">
        <v>61900</v>
      </c>
      <c r="F21" s="102">
        <v>61900</v>
      </c>
      <c r="G21" s="106">
        <v>66400</v>
      </c>
      <c r="H21" s="129">
        <v>0.03</v>
      </c>
      <c r="I21" s="134">
        <f t="shared" si="0"/>
        <v>0.03</v>
      </c>
      <c r="J21" s="134">
        <f t="shared" si="1"/>
        <v>0.03</v>
      </c>
      <c r="K21" s="134">
        <f t="shared" si="2"/>
        <v>0.03</v>
      </c>
      <c r="L21" s="135">
        <f t="shared" si="3"/>
        <v>0.03</v>
      </c>
      <c r="M21" s="131">
        <f t="shared" si="4"/>
        <v>63800</v>
      </c>
      <c r="N21" s="102">
        <f t="shared" si="5"/>
        <v>63800</v>
      </c>
      <c r="O21" s="137">
        <f t="shared" si="6"/>
        <v>63800</v>
      </c>
      <c r="P21" s="137">
        <f t="shared" si="7"/>
        <v>63800</v>
      </c>
      <c r="Q21" s="106">
        <f t="shared" si="8"/>
        <v>68400</v>
      </c>
      <c r="R21" s="82"/>
      <c r="S21" s="83"/>
      <c r="U21" s="48"/>
    </row>
    <row r="22" spans="1:21" ht="12.75" customHeight="1">
      <c r="A22" s="360"/>
      <c r="B22" s="122" t="s">
        <v>93</v>
      </c>
      <c r="C22" s="125">
        <v>0</v>
      </c>
      <c r="D22" s="120">
        <v>0</v>
      </c>
      <c r="E22" s="120">
        <v>0</v>
      </c>
      <c r="F22" s="120">
        <v>0</v>
      </c>
      <c r="G22" s="126">
        <v>0</v>
      </c>
      <c r="H22" s="129">
        <v>0</v>
      </c>
      <c r="I22" s="134">
        <f t="shared" si="0"/>
        <v>0</v>
      </c>
      <c r="J22" s="134">
        <f t="shared" si="1"/>
        <v>0</v>
      </c>
      <c r="K22" s="134">
        <f t="shared" si="2"/>
        <v>0</v>
      </c>
      <c r="L22" s="135">
        <f t="shared" si="3"/>
        <v>0</v>
      </c>
      <c r="M22" s="131">
        <f t="shared" si="4"/>
        <v>0</v>
      </c>
      <c r="N22" s="102">
        <f t="shared" si="5"/>
        <v>0</v>
      </c>
      <c r="O22" s="137">
        <f t="shared" si="6"/>
        <v>0</v>
      </c>
      <c r="P22" s="137">
        <f t="shared" si="7"/>
        <v>0</v>
      </c>
      <c r="Q22" s="106">
        <f t="shared" si="8"/>
        <v>0</v>
      </c>
      <c r="R22" s="82"/>
      <c r="S22" s="83"/>
      <c r="U22" s="48"/>
    </row>
    <row r="23" spans="1:21" ht="12.75" customHeight="1">
      <c r="A23" s="360"/>
      <c r="B23" s="122" t="s">
        <v>94</v>
      </c>
      <c r="C23" s="125">
        <v>0</v>
      </c>
      <c r="D23" s="120">
        <v>0</v>
      </c>
      <c r="E23" s="120">
        <v>0</v>
      </c>
      <c r="F23" s="120">
        <v>0</v>
      </c>
      <c r="G23" s="126">
        <v>0</v>
      </c>
      <c r="H23" s="129">
        <v>0</v>
      </c>
      <c r="I23" s="134">
        <f t="shared" si="0"/>
        <v>0</v>
      </c>
      <c r="J23" s="134">
        <f t="shared" si="1"/>
        <v>0</v>
      </c>
      <c r="K23" s="134">
        <f t="shared" si="2"/>
        <v>0</v>
      </c>
      <c r="L23" s="135">
        <f t="shared" si="3"/>
        <v>0</v>
      </c>
      <c r="M23" s="131">
        <f t="shared" si="4"/>
        <v>0</v>
      </c>
      <c r="N23" s="102">
        <f t="shared" si="5"/>
        <v>0</v>
      </c>
      <c r="O23" s="137">
        <f t="shared" si="6"/>
        <v>0</v>
      </c>
      <c r="P23" s="137">
        <f t="shared" si="7"/>
        <v>0</v>
      </c>
      <c r="Q23" s="106">
        <f t="shared" si="8"/>
        <v>0</v>
      </c>
      <c r="R23" s="82"/>
      <c r="S23" s="83"/>
      <c r="U23" s="48"/>
    </row>
    <row r="24" spans="1:21" ht="12.75" customHeight="1">
      <c r="A24" s="360"/>
      <c r="B24" s="122" t="s">
        <v>95</v>
      </c>
      <c r="C24" s="125">
        <v>0</v>
      </c>
      <c r="D24" s="120">
        <v>0</v>
      </c>
      <c r="E24" s="120">
        <v>0</v>
      </c>
      <c r="F24" s="120">
        <v>0</v>
      </c>
      <c r="G24" s="126">
        <v>0</v>
      </c>
      <c r="H24" s="129">
        <v>0</v>
      </c>
      <c r="I24" s="134">
        <f t="shared" si="0"/>
        <v>0</v>
      </c>
      <c r="J24" s="134">
        <f t="shared" si="1"/>
        <v>0</v>
      </c>
      <c r="K24" s="134">
        <f t="shared" si="2"/>
        <v>0</v>
      </c>
      <c r="L24" s="135">
        <f t="shared" si="3"/>
        <v>0</v>
      </c>
      <c r="M24" s="131">
        <f t="shared" si="4"/>
        <v>0</v>
      </c>
      <c r="N24" s="102">
        <f t="shared" si="5"/>
        <v>0</v>
      </c>
      <c r="O24" s="137">
        <f t="shared" si="6"/>
        <v>0</v>
      </c>
      <c r="P24" s="137">
        <f t="shared" si="7"/>
        <v>0</v>
      </c>
      <c r="Q24" s="106">
        <f t="shared" si="8"/>
        <v>0</v>
      </c>
      <c r="R24" s="82"/>
      <c r="S24" s="83"/>
      <c r="U24" s="48"/>
    </row>
    <row r="25" spans="1:21" ht="12.75" customHeight="1" thickBot="1">
      <c r="A25" s="361"/>
      <c r="B25" s="124" t="s">
        <v>96</v>
      </c>
      <c r="C25" s="127">
        <v>0</v>
      </c>
      <c r="D25" s="121">
        <v>0</v>
      </c>
      <c r="E25" s="121">
        <v>0</v>
      </c>
      <c r="F25" s="121">
        <v>0</v>
      </c>
      <c r="G25" s="128">
        <v>0</v>
      </c>
      <c r="H25" s="130">
        <v>0</v>
      </c>
      <c r="I25" s="343">
        <f t="shared" si="0"/>
        <v>0</v>
      </c>
      <c r="J25" s="343">
        <f t="shared" si="1"/>
        <v>0</v>
      </c>
      <c r="K25" s="343">
        <f t="shared" si="2"/>
        <v>0</v>
      </c>
      <c r="L25" s="344">
        <f t="shared" si="3"/>
        <v>0</v>
      </c>
      <c r="M25" s="132">
        <f t="shared" si="4"/>
        <v>0</v>
      </c>
      <c r="N25" s="108">
        <f t="shared" si="5"/>
        <v>0</v>
      </c>
      <c r="O25" s="154">
        <f>CEILING(E25*(1+J25),100)</f>
        <v>0</v>
      </c>
      <c r="P25" s="154">
        <f t="shared" si="7"/>
        <v>0</v>
      </c>
      <c r="Q25" s="109">
        <f t="shared" si="8"/>
        <v>0</v>
      </c>
      <c r="R25" s="82"/>
      <c r="S25" s="84"/>
      <c r="U25" s="48"/>
    </row>
    <row r="33" spans="1:8" ht="15.75">
      <c r="A33" s="358" t="s">
        <v>64</v>
      </c>
      <c r="B33" s="358"/>
      <c r="C33" s="358"/>
      <c r="D33" s="358"/>
      <c r="E33" s="72"/>
      <c r="F33" s="12"/>
      <c r="G33" s="12"/>
      <c r="H33" s="12"/>
    </row>
    <row r="34" ht="13.5" thickBot="1"/>
    <row r="35" spans="1:8" ht="15.75">
      <c r="A35" s="356" t="s">
        <v>79</v>
      </c>
      <c r="B35" s="354" t="s">
        <v>4</v>
      </c>
      <c r="C35" s="351" t="s">
        <v>121</v>
      </c>
      <c r="D35" s="352"/>
      <c r="E35" s="352"/>
      <c r="F35" s="352"/>
      <c r="G35" s="352"/>
      <c r="H35" s="353"/>
    </row>
    <row r="36" spans="1:8" ht="59.25" customHeight="1" thickBot="1">
      <c r="A36" s="357"/>
      <c r="B36" s="355"/>
      <c r="C36" s="156" t="s">
        <v>158</v>
      </c>
      <c r="D36" s="159" t="s">
        <v>161</v>
      </c>
      <c r="E36" s="157" t="s">
        <v>162</v>
      </c>
      <c r="F36" s="157" t="s">
        <v>163</v>
      </c>
      <c r="G36" s="157" t="s">
        <v>160</v>
      </c>
      <c r="H36" s="146" t="s">
        <v>91</v>
      </c>
    </row>
    <row r="37" spans="1:8" ht="12.75">
      <c r="A37" s="348" t="str">
        <f>+A16</f>
        <v>DALEGRÍA</v>
      </c>
      <c r="B37" s="147" t="str">
        <f>+B16</f>
        <v>Jornada Completa</v>
      </c>
      <c r="C37" s="150">
        <v>0</v>
      </c>
      <c r="D37" s="143">
        <v>0</v>
      </c>
      <c r="E37" s="143">
        <v>0</v>
      </c>
      <c r="F37" s="143">
        <v>0</v>
      </c>
      <c r="G37" s="143">
        <v>0</v>
      </c>
      <c r="H37" s="144">
        <f aca="true" t="shared" si="9" ref="H37:H46">SUM(C37:G37)</f>
        <v>0</v>
      </c>
    </row>
    <row r="38" spans="1:8" ht="12.75">
      <c r="A38" s="349"/>
      <c r="B38" s="148" t="str">
        <f aca="true" t="shared" si="10" ref="B38:B46">+B17</f>
        <v>Media Extendida (modalidad escolar)</v>
      </c>
      <c r="C38" s="151">
        <v>0</v>
      </c>
      <c r="D38" s="90">
        <v>0</v>
      </c>
      <c r="E38" s="90">
        <v>0</v>
      </c>
      <c r="F38" s="90">
        <v>0</v>
      </c>
      <c r="G38" s="90">
        <v>0</v>
      </c>
      <c r="H38" s="103">
        <f t="shared" si="9"/>
        <v>0</v>
      </c>
    </row>
    <row r="39" spans="1:8" ht="12.75">
      <c r="A39" s="349"/>
      <c r="B39" s="148" t="str">
        <f t="shared" si="10"/>
        <v>Jornada Completa (modalidad escolar)</v>
      </c>
      <c r="C39" s="151">
        <v>0</v>
      </c>
      <c r="D39" s="90">
        <v>0</v>
      </c>
      <c r="E39" s="90">
        <v>0</v>
      </c>
      <c r="F39" s="90">
        <v>0</v>
      </c>
      <c r="G39" s="90">
        <v>0</v>
      </c>
      <c r="H39" s="103">
        <f t="shared" si="9"/>
        <v>0</v>
      </c>
    </row>
    <row r="40" spans="1:8" ht="12.75">
      <c r="A40" s="349"/>
      <c r="B40" s="148" t="str">
        <f t="shared" si="10"/>
        <v>Programa Especial (ambulatorio)</v>
      </c>
      <c r="C40" s="151">
        <v>0</v>
      </c>
      <c r="D40" s="90">
        <v>0</v>
      </c>
      <c r="E40" s="90">
        <v>0</v>
      </c>
      <c r="F40" s="90">
        <v>0</v>
      </c>
      <c r="G40" s="90">
        <v>0</v>
      </c>
      <c r="H40" s="103">
        <f t="shared" si="9"/>
        <v>0</v>
      </c>
    </row>
    <row r="41" spans="1:8" ht="12.75">
      <c r="A41" s="349"/>
      <c r="B41" s="148" t="str">
        <f t="shared" si="10"/>
        <v>Informes de Evaluación Multidisciplinario</v>
      </c>
      <c r="C41" s="151">
        <v>0</v>
      </c>
      <c r="D41" s="90">
        <v>0</v>
      </c>
      <c r="E41" s="90">
        <v>0</v>
      </c>
      <c r="F41" s="90">
        <v>0</v>
      </c>
      <c r="G41" s="90">
        <v>0</v>
      </c>
      <c r="H41" s="103">
        <f t="shared" si="9"/>
        <v>0</v>
      </c>
    </row>
    <row r="42" spans="1:8" ht="12.75">
      <c r="A42" s="349"/>
      <c r="B42" s="148" t="str">
        <f t="shared" si="10"/>
        <v>Informes de Evaluación Multi - TEA</v>
      </c>
      <c r="C42" s="151">
        <v>0</v>
      </c>
      <c r="D42" s="90">
        <v>0</v>
      </c>
      <c r="E42" s="90">
        <v>0</v>
      </c>
      <c r="F42" s="90">
        <v>0</v>
      </c>
      <c r="G42" s="90">
        <v>0</v>
      </c>
      <c r="H42" s="103">
        <f t="shared" si="9"/>
        <v>0</v>
      </c>
    </row>
    <row r="43" spans="1:8" ht="12.75">
      <c r="A43" s="349"/>
      <c r="B43" s="148" t="str">
        <f t="shared" si="10"/>
        <v>(Nombre de prestación 7)</v>
      </c>
      <c r="C43" s="151">
        <v>0</v>
      </c>
      <c r="D43" s="90">
        <v>0</v>
      </c>
      <c r="E43" s="90">
        <v>0</v>
      </c>
      <c r="F43" s="90">
        <v>0</v>
      </c>
      <c r="G43" s="90">
        <v>0</v>
      </c>
      <c r="H43" s="103">
        <f t="shared" si="9"/>
        <v>0</v>
      </c>
    </row>
    <row r="44" spans="1:8" ht="12.75">
      <c r="A44" s="349"/>
      <c r="B44" s="148" t="str">
        <f t="shared" si="10"/>
        <v>(Nombre de prestación 8)</v>
      </c>
      <c r="C44" s="151">
        <v>0</v>
      </c>
      <c r="D44" s="90">
        <v>0</v>
      </c>
      <c r="E44" s="90">
        <v>0</v>
      </c>
      <c r="F44" s="90">
        <v>0</v>
      </c>
      <c r="G44" s="90">
        <v>0</v>
      </c>
      <c r="H44" s="103">
        <f t="shared" si="9"/>
        <v>0</v>
      </c>
    </row>
    <row r="45" spans="1:8" ht="12.75">
      <c r="A45" s="349"/>
      <c r="B45" s="148" t="str">
        <f t="shared" si="10"/>
        <v>(Nombre de prestación 9)</v>
      </c>
      <c r="C45" s="151">
        <v>0</v>
      </c>
      <c r="D45" s="90">
        <v>0</v>
      </c>
      <c r="E45" s="90">
        <v>0</v>
      </c>
      <c r="F45" s="90">
        <v>0</v>
      </c>
      <c r="G45" s="90">
        <v>0</v>
      </c>
      <c r="H45" s="103">
        <f t="shared" si="9"/>
        <v>0</v>
      </c>
    </row>
    <row r="46" spans="1:8" ht="13.5" thickBot="1">
      <c r="A46" s="350"/>
      <c r="B46" s="149" t="str">
        <f t="shared" si="10"/>
        <v>(Nombre de prestación 10)</v>
      </c>
      <c r="C46" s="152">
        <v>0</v>
      </c>
      <c r="D46" s="104">
        <v>0</v>
      </c>
      <c r="E46" s="104">
        <v>0</v>
      </c>
      <c r="F46" s="104">
        <v>0</v>
      </c>
      <c r="G46" s="104">
        <v>0</v>
      </c>
      <c r="H46" s="105">
        <f t="shared" si="9"/>
        <v>0</v>
      </c>
    </row>
  </sheetData>
  <sheetProtection password="9C6E" sheet="1"/>
  <mergeCells count="11">
    <mergeCell ref="A16:A25"/>
    <mergeCell ref="A37:A46"/>
    <mergeCell ref="C35:H35"/>
    <mergeCell ref="B35:B36"/>
    <mergeCell ref="A35:A36"/>
    <mergeCell ref="H14:L14"/>
    <mergeCell ref="M14:Q14"/>
    <mergeCell ref="C14:G14"/>
    <mergeCell ref="A14:A15"/>
    <mergeCell ref="A33:D33"/>
    <mergeCell ref="B14:B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1:S25"/>
  <sheetViews>
    <sheetView showGridLines="0" zoomScale="90" zoomScaleNormal="90" zoomScalePageLayoutView="0" workbookViewId="0" topLeftCell="A1">
      <selection activeCell="E31" sqref="E31"/>
    </sheetView>
  </sheetViews>
  <sheetFormatPr defaultColWidth="10.7109375" defaultRowHeight="12.75"/>
  <cols>
    <col min="1" max="1" width="17.140625" style="3" customWidth="1"/>
    <col min="2" max="2" width="36.57421875" style="9" customWidth="1"/>
    <col min="3" max="3" width="17.8515625" style="9" customWidth="1"/>
    <col min="4" max="4" width="14.8515625" style="9" customWidth="1"/>
    <col min="5" max="5" width="13.140625" style="9" customWidth="1"/>
    <col min="6" max="7" width="14.7109375" style="9" customWidth="1"/>
    <col min="8" max="8" width="17.7109375" style="9" customWidth="1"/>
    <col min="9" max="10" width="13.28125" style="9" customWidth="1"/>
    <col min="11" max="12" width="14.7109375" style="9" customWidth="1"/>
    <col min="13" max="13" width="33.57421875" style="3" bestFit="1" customWidth="1"/>
    <col min="14" max="14" width="14.7109375" style="9" customWidth="1"/>
    <col min="15" max="15" width="33.57421875" style="3" bestFit="1" customWidth="1"/>
    <col min="16" max="16" width="14.7109375" style="9" customWidth="1"/>
    <col min="17" max="17" width="14.28125" style="3" customWidth="1"/>
    <col min="18" max="16384" width="10.7109375" style="3" customWidth="1"/>
  </cols>
  <sheetData>
    <row r="1" spans="2:16" ht="12.75"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P1" s="47"/>
    </row>
    <row r="2" spans="2:16" ht="12.75"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P2" s="47"/>
    </row>
    <row r="3" spans="3:16" ht="13.5" thickBot="1">
      <c r="C3" s="12"/>
      <c r="D3" s="12"/>
      <c r="E3" s="12"/>
      <c r="F3" s="12"/>
      <c r="G3" s="12"/>
      <c r="H3" s="12"/>
      <c r="I3" s="12"/>
      <c r="J3" s="12"/>
      <c r="K3" s="12"/>
      <c r="L3" s="12"/>
      <c r="N3" s="12"/>
      <c r="P3" s="12"/>
    </row>
    <row r="4" spans="3:16" ht="18.75" customHeight="1" thickBot="1">
      <c r="C4" s="47" t="s">
        <v>0</v>
      </c>
      <c r="D4" s="199" t="str">
        <f>+'A) Reajuste Tarifas y Ocupación'!D9</f>
        <v>BIENVALP</v>
      </c>
      <c r="E4" s="70"/>
      <c r="F4" s="70"/>
      <c r="G4" s="70"/>
      <c r="H4" s="70"/>
      <c r="I4" s="70"/>
      <c r="J4" s="70"/>
      <c r="K4" s="70"/>
      <c r="L4" s="70"/>
      <c r="N4" s="70"/>
      <c r="P4" s="70"/>
    </row>
    <row r="5" spans="1:16" ht="12.75">
      <c r="A5" s="8"/>
      <c r="B5" s="17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P5" s="70"/>
    </row>
    <row r="6" spans="1:16" ht="12.75">
      <c r="A6" s="8"/>
      <c r="B6" s="17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P6" s="70"/>
    </row>
    <row r="7" spans="1:16" ht="12.75" customHeight="1">
      <c r="A7" s="362" t="s">
        <v>103</v>
      </c>
      <c r="B7" s="363"/>
      <c r="C7" s="363"/>
      <c r="D7" s="363"/>
      <c r="E7" s="363"/>
      <c r="F7" s="363"/>
      <c r="G7" s="363"/>
      <c r="H7" s="363"/>
      <c r="I7" s="363"/>
      <c r="J7" s="363"/>
      <c r="K7" s="363"/>
      <c r="L7" s="363"/>
      <c r="M7" s="363"/>
      <c r="N7" s="363"/>
      <c r="O7" s="364"/>
      <c r="P7" s="65"/>
    </row>
    <row r="8" spans="1:16" ht="12.75">
      <c r="A8" s="365"/>
      <c r="B8" s="366"/>
      <c r="C8" s="366"/>
      <c r="D8" s="366"/>
      <c r="E8" s="366"/>
      <c r="F8" s="366"/>
      <c r="G8" s="366"/>
      <c r="H8" s="366"/>
      <c r="I8" s="366"/>
      <c r="J8" s="366"/>
      <c r="K8" s="366"/>
      <c r="L8" s="366"/>
      <c r="M8" s="366"/>
      <c r="N8" s="366"/>
      <c r="O8" s="367"/>
      <c r="P8" s="65"/>
    </row>
    <row r="9" spans="1:16" ht="12.75">
      <c r="A9" s="368"/>
      <c r="B9" s="369"/>
      <c r="C9" s="369"/>
      <c r="D9" s="369"/>
      <c r="E9" s="369"/>
      <c r="F9" s="369"/>
      <c r="G9" s="369"/>
      <c r="H9" s="369"/>
      <c r="I9" s="369"/>
      <c r="J9" s="369"/>
      <c r="K9" s="369"/>
      <c r="L9" s="369"/>
      <c r="M9" s="369"/>
      <c r="N9" s="369"/>
      <c r="O9" s="370"/>
      <c r="P9" s="65"/>
    </row>
    <row r="10" spans="1:16" ht="12.75">
      <c r="A10" s="65"/>
      <c r="B10" s="65"/>
      <c r="C10" s="65"/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</row>
    <row r="11" spans="1:16" ht="12.75">
      <c r="A11" s="61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</row>
    <row r="12" spans="1:16" ht="15.75">
      <c r="A12" s="113" t="s">
        <v>83</v>
      </c>
      <c r="B12" s="113"/>
      <c r="C12" s="113"/>
      <c r="D12" s="61"/>
      <c r="E12" s="61"/>
      <c r="F12" s="61"/>
      <c r="G12" s="61"/>
      <c r="H12" s="76"/>
      <c r="I12" s="61"/>
      <c r="J12" s="61"/>
      <c r="K12" s="61"/>
      <c r="L12" s="61"/>
      <c r="M12" s="61"/>
      <c r="N12" s="61"/>
      <c r="O12" s="61"/>
      <c r="P12" s="61"/>
    </row>
    <row r="13" spans="1:16" ht="13.5" thickBot="1">
      <c r="A13" s="8"/>
      <c r="B13" s="17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P13" s="70"/>
    </row>
    <row r="14" spans="1:17" ht="20.25" customHeight="1">
      <c r="A14" s="356" t="s">
        <v>79</v>
      </c>
      <c r="B14" s="381" t="s">
        <v>4</v>
      </c>
      <c r="C14" s="351" t="s">
        <v>122</v>
      </c>
      <c r="D14" s="352"/>
      <c r="E14" s="352"/>
      <c r="F14" s="352"/>
      <c r="G14" s="353"/>
      <c r="H14" s="371" t="s">
        <v>102</v>
      </c>
      <c r="I14" s="372"/>
      <c r="J14" s="372"/>
      <c r="K14" s="372"/>
      <c r="L14" s="373"/>
      <c r="M14" s="379" t="s">
        <v>76</v>
      </c>
      <c r="N14" s="383"/>
      <c r="O14" s="379" t="s">
        <v>77</v>
      </c>
      <c r="P14" s="380"/>
      <c r="Q14" s="377" t="s">
        <v>90</v>
      </c>
    </row>
    <row r="15" spans="1:17" ht="60.75" customHeight="1" thickBot="1">
      <c r="A15" s="357"/>
      <c r="B15" s="382"/>
      <c r="C15" s="156" t="s">
        <v>158</v>
      </c>
      <c r="D15" s="159" t="s">
        <v>161</v>
      </c>
      <c r="E15" s="157" t="s">
        <v>162</v>
      </c>
      <c r="F15" s="157" t="s">
        <v>163</v>
      </c>
      <c r="G15" s="158" t="s">
        <v>160</v>
      </c>
      <c r="H15" s="195" t="s">
        <v>158</v>
      </c>
      <c r="I15" s="196" t="s">
        <v>161</v>
      </c>
      <c r="J15" s="197" t="s">
        <v>162</v>
      </c>
      <c r="K15" s="197" t="s">
        <v>163</v>
      </c>
      <c r="L15" s="198" t="s">
        <v>160</v>
      </c>
      <c r="M15" s="182" t="s">
        <v>41</v>
      </c>
      <c r="N15" s="139" t="s">
        <v>59</v>
      </c>
      <c r="O15" s="182" t="s">
        <v>41</v>
      </c>
      <c r="P15" s="146" t="s">
        <v>59</v>
      </c>
      <c r="Q15" s="378"/>
    </row>
    <row r="16" spans="1:19" ht="12.75" customHeight="1">
      <c r="A16" s="374" t="str">
        <f>'A) Reajuste Tarifas y Ocupación'!A16</f>
        <v>DALEGRÍA</v>
      </c>
      <c r="B16" s="167" t="str">
        <f>+'A) Reajuste Tarifas y Ocupación'!B16</f>
        <v>Jornada Completa</v>
      </c>
      <c r="C16" s="173">
        <f>+'A) Reajuste Tarifas y Ocupación'!M16</f>
        <v>86200</v>
      </c>
      <c r="D16" s="164">
        <f>+'A) Reajuste Tarifas y Ocupación'!N16</f>
        <v>123400</v>
      </c>
      <c r="E16" s="164">
        <f>+'A) Reajuste Tarifas y Ocupación'!O16</f>
        <v>122700</v>
      </c>
      <c r="F16" s="164">
        <f>+'A) Reajuste Tarifas y Ocupación'!P16</f>
        <v>122700</v>
      </c>
      <c r="G16" s="174">
        <f>+'A) Reajuste Tarifas y Ocupación'!Q16</f>
        <v>163700</v>
      </c>
      <c r="H16" s="170">
        <f>_xlfn.IFERROR(C16/$Q16,0)</f>
        <v>0</v>
      </c>
      <c r="I16" s="165">
        <f aca="true" t="shared" si="0" ref="I16:L25">_xlfn.IFERROR(D16/$Q16,0)</f>
        <v>0</v>
      </c>
      <c r="J16" s="165">
        <f t="shared" si="0"/>
        <v>0</v>
      </c>
      <c r="K16" s="165">
        <f t="shared" si="0"/>
        <v>0</v>
      </c>
      <c r="L16" s="179">
        <f t="shared" si="0"/>
        <v>0</v>
      </c>
      <c r="M16" s="183"/>
      <c r="N16" s="190">
        <v>0</v>
      </c>
      <c r="O16" s="183"/>
      <c r="P16" s="184">
        <v>0</v>
      </c>
      <c r="Q16" s="193">
        <f>AVERAGE(N16,P16)</f>
        <v>0</v>
      </c>
      <c r="R16" s="18"/>
      <c r="S16" s="19"/>
    </row>
    <row r="17" spans="1:19" ht="12.75" customHeight="1">
      <c r="A17" s="375"/>
      <c r="B17" s="168" t="str">
        <f>+'A) Reajuste Tarifas y Ocupación'!B17</f>
        <v>Media Extendida (modalidad escolar)</v>
      </c>
      <c r="C17" s="175">
        <f>+'A) Reajuste Tarifas y Ocupación'!M17</f>
        <v>68300</v>
      </c>
      <c r="D17" s="160">
        <f>+'A) Reajuste Tarifas y Ocupación'!N17</f>
        <v>91300</v>
      </c>
      <c r="E17" s="160">
        <f>+'A) Reajuste Tarifas y Ocupación'!O17</f>
        <v>91600</v>
      </c>
      <c r="F17" s="160">
        <f>+'A) Reajuste Tarifas y Ocupación'!P17</f>
        <v>91600</v>
      </c>
      <c r="G17" s="176">
        <f>+'A) Reajuste Tarifas y Ocupación'!Q17</f>
        <v>125600</v>
      </c>
      <c r="H17" s="171">
        <f aca="true" t="shared" si="1" ref="H17:H25">_xlfn.IFERROR(C17/$Q17,0)</f>
        <v>0</v>
      </c>
      <c r="I17" s="161">
        <f t="shared" si="0"/>
        <v>0</v>
      </c>
      <c r="J17" s="161">
        <f t="shared" si="0"/>
        <v>0</v>
      </c>
      <c r="K17" s="161">
        <f t="shared" si="0"/>
        <v>0</v>
      </c>
      <c r="L17" s="180">
        <f t="shared" si="0"/>
        <v>0</v>
      </c>
      <c r="M17" s="185"/>
      <c r="N17" s="191">
        <v>0</v>
      </c>
      <c r="O17" s="185"/>
      <c r="P17" s="186">
        <v>0</v>
      </c>
      <c r="Q17" s="193">
        <f aca="true" t="shared" si="2" ref="Q17:Q25">AVERAGE(N17,P17)</f>
        <v>0</v>
      </c>
      <c r="R17" s="18"/>
      <c r="S17" s="19"/>
    </row>
    <row r="18" spans="1:19" ht="12.75" customHeight="1">
      <c r="A18" s="375"/>
      <c r="B18" s="168" t="str">
        <f>+'A) Reajuste Tarifas y Ocupación'!B18</f>
        <v>Jornada Completa (modalidad escolar)</v>
      </c>
      <c r="C18" s="175">
        <f>+'A) Reajuste Tarifas y Ocupación'!M18</f>
        <v>95700</v>
      </c>
      <c r="D18" s="160">
        <f>+'A) Reajuste Tarifas y Ocupación'!N18</f>
        <v>134200</v>
      </c>
      <c r="E18" s="160">
        <f>+'A) Reajuste Tarifas y Ocupación'!O18</f>
        <v>134400</v>
      </c>
      <c r="F18" s="160">
        <f>+'A) Reajuste Tarifas y Ocupación'!P18</f>
        <v>134400</v>
      </c>
      <c r="G18" s="176">
        <f>+'A) Reajuste Tarifas y Ocupación'!Q18</f>
        <v>166700</v>
      </c>
      <c r="H18" s="171">
        <f t="shared" si="1"/>
        <v>0</v>
      </c>
      <c r="I18" s="161">
        <f t="shared" si="0"/>
        <v>0</v>
      </c>
      <c r="J18" s="161">
        <f t="shared" si="0"/>
        <v>0</v>
      </c>
      <c r="K18" s="161">
        <f t="shared" si="0"/>
        <v>0</v>
      </c>
      <c r="L18" s="180">
        <f t="shared" si="0"/>
        <v>0</v>
      </c>
      <c r="M18" s="185"/>
      <c r="N18" s="191">
        <v>0</v>
      </c>
      <c r="O18" s="185"/>
      <c r="P18" s="186">
        <v>0</v>
      </c>
      <c r="Q18" s="193">
        <f t="shared" si="2"/>
        <v>0</v>
      </c>
      <c r="R18" s="18"/>
      <c r="S18" s="19"/>
    </row>
    <row r="19" spans="1:19" ht="12.75" customHeight="1">
      <c r="A19" s="375"/>
      <c r="B19" s="168" t="str">
        <f>+'A) Reajuste Tarifas y Ocupación'!B19</f>
        <v>Programa Especial (ambulatorio)</v>
      </c>
      <c r="C19" s="175">
        <f>+'A) Reajuste Tarifas y Ocupación'!M19</f>
        <v>60200</v>
      </c>
      <c r="D19" s="160">
        <f>+'A) Reajuste Tarifas y Ocupación'!N19</f>
        <v>91300</v>
      </c>
      <c r="E19" s="160">
        <f>+'A) Reajuste Tarifas y Ocupación'!O19</f>
        <v>91600</v>
      </c>
      <c r="F19" s="160">
        <f>+'A) Reajuste Tarifas y Ocupación'!P19</f>
        <v>91600</v>
      </c>
      <c r="G19" s="176">
        <f>+'A) Reajuste Tarifas y Ocupación'!Q19</f>
        <v>118700</v>
      </c>
      <c r="H19" s="171">
        <f t="shared" si="1"/>
        <v>0</v>
      </c>
      <c r="I19" s="161">
        <f t="shared" si="0"/>
        <v>0</v>
      </c>
      <c r="J19" s="161">
        <f t="shared" si="0"/>
        <v>0</v>
      </c>
      <c r="K19" s="161">
        <f t="shared" si="0"/>
        <v>0</v>
      </c>
      <c r="L19" s="180">
        <f t="shared" si="0"/>
        <v>0</v>
      </c>
      <c r="M19" s="185"/>
      <c r="N19" s="191">
        <v>0</v>
      </c>
      <c r="O19" s="185"/>
      <c r="P19" s="186">
        <v>0</v>
      </c>
      <c r="Q19" s="193">
        <f t="shared" si="2"/>
        <v>0</v>
      </c>
      <c r="R19" s="18"/>
      <c r="S19" s="19"/>
    </row>
    <row r="20" spans="1:19" ht="12.75" customHeight="1">
      <c r="A20" s="375"/>
      <c r="B20" s="168" t="str">
        <f>+'A) Reajuste Tarifas y Ocupación'!B20</f>
        <v>Informes de Evaluación Multidisciplinario</v>
      </c>
      <c r="C20" s="175">
        <f>+'A) Reajuste Tarifas y Ocupación'!M20</f>
        <v>40400</v>
      </c>
      <c r="D20" s="160">
        <f>+'A) Reajuste Tarifas y Ocupación'!N20</f>
        <v>40400</v>
      </c>
      <c r="E20" s="160">
        <f>+'A) Reajuste Tarifas y Ocupación'!O20</f>
        <v>41100</v>
      </c>
      <c r="F20" s="160">
        <f>+'A) Reajuste Tarifas y Ocupación'!P20</f>
        <v>41100</v>
      </c>
      <c r="G20" s="176">
        <f>+'A) Reajuste Tarifas y Ocupación'!Q20</f>
        <v>43400</v>
      </c>
      <c r="H20" s="171">
        <f t="shared" si="1"/>
        <v>0</v>
      </c>
      <c r="I20" s="161">
        <f t="shared" si="0"/>
        <v>0</v>
      </c>
      <c r="J20" s="161">
        <f t="shared" si="0"/>
        <v>0</v>
      </c>
      <c r="K20" s="161">
        <f t="shared" si="0"/>
        <v>0</v>
      </c>
      <c r="L20" s="180">
        <f t="shared" si="0"/>
        <v>0</v>
      </c>
      <c r="M20" s="185"/>
      <c r="N20" s="191">
        <v>0</v>
      </c>
      <c r="O20" s="185"/>
      <c r="P20" s="186">
        <v>0</v>
      </c>
      <c r="Q20" s="193">
        <f t="shared" si="2"/>
        <v>0</v>
      </c>
      <c r="R20" s="18"/>
      <c r="S20" s="19"/>
    </row>
    <row r="21" spans="1:17" ht="12.75" customHeight="1">
      <c r="A21" s="375"/>
      <c r="B21" s="168" t="str">
        <f>+'A) Reajuste Tarifas y Ocupación'!B21</f>
        <v>Informes de Evaluación Multi - TEA</v>
      </c>
      <c r="C21" s="175">
        <f>+'A) Reajuste Tarifas y Ocupación'!M21</f>
        <v>63800</v>
      </c>
      <c r="D21" s="160">
        <f>+'A) Reajuste Tarifas y Ocupación'!N21</f>
        <v>63800</v>
      </c>
      <c r="E21" s="160">
        <f>+'A) Reajuste Tarifas y Ocupación'!O21</f>
        <v>63800</v>
      </c>
      <c r="F21" s="160">
        <f>+'A) Reajuste Tarifas y Ocupación'!P21</f>
        <v>63800</v>
      </c>
      <c r="G21" s="176">
        <f>+'A) Reajuste Tarifas y Ocupación'!Q21</f>
        <v>68400</v>
      </c>
      <c r="H21" s="171">
        <f t="shared" si="1"/>
        <v>0</v>
      </c>
      <c r="I21" s="161">
        <f t="shared" si="0"/>
        <v>0</v>
      </c>
      <c r="J21" s="161">
        <f t="shared" si="0"/>
        <v>0</v>
      </c>
      <c r="K21" s="161">
        <f t="shared" si="0"/>
        <v>0</v>
      </c>
      <c r="L21" s="180">
        <f t="shared" si="0"/>
        <v>0</v>
      </c>
      <c r="M21" s="185"/>
      <c r="N21" s="191">
        <v>0</v>
      </c>
      <c r="O21" s="185"/>
      <c r="P21" s="186">
        <v>0</v>
      </c>
      <c r="Q21" s="193">
        <f t="shared" si="2"/>
        <v>0</v>
      </c>
    </row>
    <row r="22" spans="1:17" ht="12.75" customHeight="1">
      <c r="A22" s="375"/>
      <c r="B22" s="168" t="str">
        <f>+'A) Reajuste Tarifas y Ocupación'!B22</f>
        <v>(Nombre de prestación 7)</v>
      </c>
      <c r="C22" s="175">
        <f>+'A) Reajuste Tarifas y Ocupación'!M22</f>
        <v>0</v>
      </c>
      <c r="D22" s="160">
        <f>+'A) Reajuste Tarifas y Ocupación'!N22</f>
        <v>0</v>
      </c>
      <c r="E22" s="160">
        <f>+'A) Reajuste Tarifas y Ocupación'!N22</f>
        <v>0</v>
      </c>
      <c r="F22" s="160">
        <f>+'A) Reajuste Tarifas y Ocupación'!P22</f>
        <v>0</v>
      </c>
      <c r="G22" s="176">
        <f>+'A) Reajuste Tarifas y Ocupación'!Q22</f>
        <v>0</v>
      </c>
      <c r="H22" s="171">
        <f t="shared" si="1"/>
        <v>0</v>
      </c>
      <c r="I22" s="161">
        <f t="shared" si="0"/>
        <v>0</v>
      </c>
      <c r="J22" s="161">
        <f t="shared" si="0"/>
        <v>0</v>
      </c>
      <c r="K22" s="161">
        <f t="shared" si="0"/>
        <v>0</v>
      </c>
      <c r="L22" s="180">
        <f t="shared" si="0"/>
        <v>0</v>
      </c>
      <c r="M22" s="187"/>
      <c r="N22" s="191">
        <v>0</v>
      </c>
      <c r="O22" s="187"/>
      <c r="P22" s="186">
        <v>0</v>
      </c>
      <c r="Q22" s="193">
        <f t="shared" si="2"/>
        <v>0</v>
      </c>
    </row>
    <row r="23" spans="1:17" ht="12.75" customHeight="1">
      <c r="A23" s="375"/>
      <c r="B23" s="168" t="str">
        <f>+'A) Reajuste Tarifas y Ocupación'!B23</f>
        <v>(Nombre de prestación 8)</v>
      </c>
      <c r="C23" s="175">
        <f>+'A) Reajuste Tarifas y Ocupación'!M23</f>
        <v>0</v>
      </c>
      <c r="D23" s="160">
        <f>+'A) Reajuste Tarifas y Ocupación'!N23</f>
        <v>0</v>
      </c>
      <c r="E23" s="160">
        <f>+'A) Reajuste Tarifas y Ocupación'!N23</f>
        <v>0</v>
      </c>
      <c r="F23" s="160">
        <f>+'A) Reajuste Tarifas y Ocupación'!P23</f>
        <v>0</v>
      </c>
      <c r="G23" s="176">
        <f>+'A) Reajuste Tarifas y Ocupación'!Q23</f>
        <v>0</v>
      </c>
      <c r="H23" s="171">
        <f t="shared" si="1"/>
        <v>0</v>
      </c>
      <c r="I23" s="161">
        <f t="shared" si="0"/>
        <v>0</v>
      </c>
      <c r="J23" s="161">
        <f t="shared" si="0"/>
        <v>0</v>
      </c>
      <c r="K23" s="161">
        <f t="shared" si="0"/>
        <v>0</v>
      </c>
      <c r="L23" s="180">
        <f t="shared" si="0"/>
        <v>0</v>
      </c>
      <c r="M23" s="187"/>
      <c r="N23" s="191">
        <v>0</v>
      </c>
      <c r="O23" s="187"/>
      <c r="P23" s="186">
        <v>0</v>
      </c>
      <c r="Q23" s="193">
        <f t="shared" si="2"/>
        <v>0</v>
      </c>
    </row>
    <row r="24" spans="1:17" ht="12.75" customHeight="1">
      <c r="A24" s="375"/>
      <c r="B24" s="168" t="str">
        <f>+'A) Reajuste Tarifas y Ocupación'!B24</f>
        <v>(Nombre de prestación 9)</v>
      </c>
      <c r="C24" s="175">
        <f>+'A) Reajuste Tarifas y Ocupación'!M24</f>
        <v>0</v>
      </c>
      <c r="D24" s="160">
        <f>+'A) Reajuste Tarifas y Ocupación'!N24</f>
        <v>0</v>
      </c>
      <c r="E24" s="160">
        <f>+'A) Reajuste Tarifas y Ocupación'!N24</f>
        <v>0</v>
      </c>
      <c r="F24" s="160">
        <f>+'A) Reajuste Tarifas y Ocupación'!P24</f>
        <v>0</v>
      </c>
      <c r="G24" s="176">
        <f>+'A) Reajuste Tarifas y Ocupación'!Q24</f>
        <v>0</v>
      </c>
      <c r="H24" s="171">
        <f t="shared" si="1"/>
        <v>0</v>
      </c>
      <c r="I24" s="161">
        <f t="shared" si="0"/>
        <v>0</v>
      </c>
      <c r="J24" s="161">
        <f t="shared" si="0"/>
        <v>0</v>
      </c>
      <c r="K24" s="161">
        <f t="shared" si="0"/>
        <v>0</v>
      </c>
      <c r="L24" s="180">
        <f t="shared" si="0"/>
        <v>0</v>
      </c>
      <c r="M24" s="187"/>
      <c r="N24" s="191">
        <v>0</v>
      </c>
      <c r="O24" s="187"/>
      <c r="P24" s="186">
        <v>0</v>
      </c>
      <c r="Q24" s="193">
        <f t="shared" si="2"/>
        <v>0</v>
      </c>
    </row>
    <row r="25" spans="1:17" ht="12.75" customHeight="1" thickBot="1">
      <c r="A25" s="376"/>
      <c r="B25" s="169" t="str">
        <f>+'A) Reajuste Tarifas y Ocupación'!B25</f>
        <v>(Nombre de prestación 10)</v>
      </c>
      <c r="C25" s="177">
        <f>+'A) Reajuste Tarifas y Ocupación'!M25</f>
        <v>0</v>
      </c>
      <c r="D25" s="162">
        <f>+'A) Reajuste Tarifas y Ocupación'!N25</f>
        <v>0</v>
      </c>
      <c r="E25" s="162">
        <f>+'A) Reajuste Tarifas y Ocupación'!N25</f>
        <v>0</v>
      </c>
      <c r="F25" s="162">
        <f>+'A) Reajuste Tarifas y Ocupación'!P25</f>
        <v>0</v>
      </c>
      <c r="G25" s="178">
        <f>+'A) Reajuste Tarifas y Ocupación'!Q25</f>
        <v>0</v>
      </c>
      <c r="H25" s="172">
        <f t="shared" si="1"/>
        <v>0</v>
      </c>
      <c r="I25" s="163">
        <f t="shared" si="0"/>
        <v>0</v>
      </c>
      <c r="J25" s="163">
        <f t="shared" si="0"/>
        <v>0</v>
      </c>
      <c r="K25" s="163">
        <f t="shared" si="0"/>
        <v>0</v>
      </c>
      <c r="L25" s="181">
        <f t="shared" si="0"/>
        <v>0</v>
      </c>
      <c r="M25" s="188"/>
      <c r="N25" s="192">
        <v>0</v>
      </c>
      <c r="O25" s="188"/>
      <c r="P25" s="189">
        <v>0</v>
      </c>
      <c r="Q25" s="194">
        <f t="shared" si="2"/>
        <v>0</v>
      </c>
    </row>
  </sheetData>
  <sheetProtection password="9C6E" sheet="1"/>
  <mergeCells count="9">
    <mergeCell ref="A7:O9"/>
    <mergeCell ref="H14:L14"/>
    <mergeCell ref="C14:G14"/>
    <mergeCell ref="A16:A25"/>
    <mergeCell ref="Q14:Q15"/>
    <mergeCell ref="O14:P14"/>
    <mergeCell ref="A14:A15"/>
    <mergeCell ref="B14:B15"/>
    <mergeCell ref="M14:N14"/>
  </mergeCells>
  <printOptions/>
  <pageMargins left="0.7" right="0.7" top="0.75" bottom="0.75" header="0.5118055555555555" footer="0.5118055555555555"/>
  <pageSetup horizontalDpi="300" verticalDpi="300" orientation="portrait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B1:IV34"/>
  <sheetViews>
    <sheetView showGridLines="0" zoomScale="80" zoomScaleNormal="80" zoomScalePageLayoutView="0" workbookViewId="0" topLeftCell="A1">
      <selection activeCell="G19" sqref="G19"/>
    </sheetView>
  </sheetViews>
  <sheetFormatPr defaultColWidth="11.421875" defaultRowHeight="12.75"/>
  <cols>
    <col min="1" max="1" width="7.140625" style="26" customWidth="1"/>
    <col min="2" max="2" width="17.00390625" style="26" customWidth="1"/>
    <col min="3" max="3" width="28.00390625" style="26" customWidth="1"/>
    <col min="4" max="4" width="24.140625" style="26" customWidth="1"/>
    <col min="5" max="5" width="25.140625" style="26" customWidth="1"/>
    <col min="6" max="6" width="22.140625" style="26" customWidth="1"/>
    <col min="7" max="7" width="14.8515625" style="26" customWidth="1"/>
    <col min="8" max="8" width="15.00390625" style="26" customWidth="1"/>
    <col min="9" max="9" width="15.140625" style="26" customWidth="1"/>
    <col min="10" max="10" width="17.421875" style="26" customWidth="1"/>
    <col min="11" max="12" width="19.140625" style="26" customWidth="1"/>
    <col min="13" max="13" width="16.140625" style="26" customWidth="1"/>
    <col min="14" max="14" width="17.140625" style="26" customWidth="1"/>
    <col min="15" max="15" width="14.8515625" style="26" customWidth="1"/>
    <col min="16" max="16" width="17.7109375" style="26" customWidth="1"/>
    <col min="17" max="17" width="17.140625" style="26" customWidth="1"/>
    <col min="18" max="18" width="18.140625" style="39" customWidth="1"/>
    <col min="19" max="19" width="16.28125" style="26" customWidth="1"/>
    <col min="20" max="20" width="15.8515625" style="26" customWidth="1"/>
    <col min="21" max="21" width="14.8515625" style="26" customWidth="1"/>
    <col min="22" max="22" width="15.8515625" style="26" customWidth="1"/>
    <col min="23" max="23" width="14.28125" style="26" customWidth="1"/>
    <col min="24" max="24" width="14.8515625" style="26" customWidth="1"/>
    <col min="25" max="25" width="13.140625" style="26" customWidth="1"/>
    <col min="26" max="26" width="16.8515625" style="26" customWidth="1"/>
    <col min="27" max="27" width="17.57421875" style="26" customWidth="1"/>
    <col min="28" max="28" width="15.28125" style="26" customWidth="1"/>
    <col min="29" max="29" width="19.7109375" style="26" customWidth="1"/>
    <col min="30" max="30" width="17.421875" style="26" customWidth="1"/>
    <col min="31" max="31" width="12.00390625" style="26" customWidth="1"/>
    <col min="32" max="16384" width="11.421875" style="26" customWidth="1"/>
  </cols>
  <sheetData>
    <row r="1" spans="3:248" s="5" customFormat="1" ht="12.75">
      <c r="C1" s="6"/>
      <c r="D1" s="6"/>
      <c r="E1" s="47" t="s">
        <v>101</v>
      </c>
      <c r="F1" s="47"/>
      <c r="G1" s="47"/>
      <c r="H1" s="47"/>
      <c r="I1" s="47"/>
      <c r="J1" s="6"/>
      <c r="K1" s="6"/>
      <c r="IM1" s="3"/>
      <c r="IN1" s="3"/>
    </row>
    <row r="2" spans="5:248" s="5" customFormat="1" ht="12.75">
      <c r="E2" s="47" t="s">
        <v>73</v>
      </c>
      <c r="F2" s="47"/>
      <c r="G2" s="47"/>
      <c r="H2" s="47"/>
      <c r="I2" s="47"/>
      <c r="IM2" s="3"/>
      <c r="IN2" s="3"/>
    </row>
    <row r="3" spans="2:243" s="5" customFormat="1" ht="12.75">
      <c r="B3" s="21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ID3" s="3"/>
      <c r="IE3" s="3"/>
      <c r="IF3" s="3"/>
      <c r="IG3" s="3"/>
      <c r="IH3" s="3"/>
      <c r="II3" s="3"/>
    </row>
    <row r="4" spans="2:243" s="5" customFormat="1" ht="18.75" customHeight="1">
      <c r="B4" s="21"/>
      <c r="D4" s="73" t="s">
        <v>0</v>
      </c>
      <c r="E4" s="214" t="str">
        <f>+'A) Reajuste Tarifas y Ocupación'!D9</f>
        <v>BIENVALP</v>
      </c>
      <c r="F4" s="66"/>
      <c r="G4" s="67"/>
      <c r="H4" s="67"/>
      <c r="I4" s="67"/>
      <c r="J4" s="67"/>
      <c r="N4" s="2"/>
      <c r="ID4" s="3"/>
      <c r="IE4" s="3"/>
      <c r="IF4" s="3"/>
      <c r="IG4" s="3"/>
      <c r="IH4" s="3"/>
      <c r="II4" s="3"/>
    </row>
    <row r="5" spans="2:243" s="5" customFormat="1" ht="12.75">
      <c r="B5" s="21"/>
      <c r="D5" s="74"/>
      <c r="E5" s="70"/>
      <c r="F5" s="70"/>
      <c r="G5" s="70"/>
      <c r="H5" s="70"/>
      <c r="I5" s="70"/>
      <c r="J5" s="70"/>
      <c r="N5" s="2"/>
      <c r="ID5" s="3"/>
      <c r="IE5" s="3"/>
      <c r="IF5" s="3"/>
      <c r="IG5" s="3"/>
      <c r="IH5" s="3"/>
      <c r="II5" s="3"/>
    </row>
    <row r="6" spans="2:243" s="5" customFormat="1" ht="12.75">
      <c r="B6" s="21"/>
      <c r="D6" s="74"/>
      <c r="E6" s="70"/>
      <c r="F6" s="70"/>
      <c r="G6" s="70"/>
      <c r="H6" s="70"/>
      <c r="I6" s="70"/>
      <c r="J6" s="70"/>
      <c r="N6" s="2"/>
      <c r="ID6" s="3"/>
      <c r="IE6" s="3"/>
      <c r="IF6" s="3"/>
      <c r="IG6" s="3"/>
      <c r="IH6" s="3"/>
      <c r="II6" s="3"/>
    </row>
    <row r="7" spans="2:243" s="12" customFormat="1" ht="15.75">
      <c r="B7" s="358" t="s">
        <v>100</v>
      </c>
      <c r="C7" s="358"/>
      <c r="D7" s="358"/>
      <c r="E7" s="358"/>
      <c r="F7" s="72"/>
      <c r="G7" s="72"/>
      <c r="H7" s="72"/>
      <c r="I7" s="72"/>
      <c r="J7" s="70"/>
      <c r="K7" s="68" t="s">
        <v>3</v>
      </c>
      <c r="L7" s="69">
        <v>0.03</v>
      </c>
      <c r="N7" s="23"/>
      <c r="ID7" s="9"/>
      <c r="IE7" s="9"/>
      <c r="IF7" s="9"/>
      <c r="IG7" s="9"/>
      <c r="IH7" s="9"/>
      <c r="II7" s="9"/>
    </row>
    <row r="8" ht="13.5" thickBot="1"/>
    <row r="9" spans="2:20" ht="15" customHeight="1">
      <c r="B9" s="384" t="s">
        <v>79</v>
      </c>
      <c r="C9" s="386" t="s">
        <v>42</v>
      </c>
      <c r="D9" s="388" t="s">
        <v>43</v>
      </c>
      <c r="E9" s="390" t="s">
        <v>2</v>
      </c>
      <c r="F9" s="400" t="s">
        <v>50</v>
      </c>
      <c r="G9" s="402" t="s">
        <v>117</v>
      </c>
      <c r="H9" s="403"/>
      <c r="I9" s="403"/>
      <c r="J9" s="404"/>
      <c r="K9" s="405" t="s">
        <v>118</v>
      </c>
      <c r="L9" s="392" t="s">
        <v>80</v>
      </c>
      <c r="O9" s="25"/>
      <c r="P9" s="25"/>
      <c r="Q9" s="25"/>
      <c r="R9" s="25"/>
      <c r="S9" s="25"/>
      <c r="T9" s="25"/>
    </row>
    <row r="10" spans="2:24" ht="39" thickBot="1">
      <c r="B10" s="385"/>
      <c r="C10" s="387"/>
      <c r="D10" s="389"/>
      <c r="E10" s="391"/>
      <c r="F10" s="401"/>
      <c r="G10" s="210" t="s">
        <v>119</v>
      </c>
      <c r="H10" s="211" t="s">
        <v>81</v>
      </c>
      <c r="I10" s="211" t="s">
        <v>82</v>
      </c>
      <c r="J10" s="212" t="s">
        <v>120</v>
      </c>
      <c r="K10" s="406"/>
      <c r="L10" s="393"/>
      <c r="M10" s="27"/>
      <c r="N10" s="63"/>
      <c r="O10" s="63"/>
      <c r="P10" s="18"/>
      <c r="Q10" s="18"/>
      <c r="R10" s="18"/>
      <c r="S10" s="27"/>
      <c r="T10" s="394"/>
      <c r="U10" s="394"/>
      <c r="V10" s="394"/>
      <c r="W10" s="394"/>
      <c r="X10" s="27"/>
    </row>
    <row r="11" spans="2:256" s="1" customFormat="1" ht="12.75">
      <c r="B11" s="395" t="str">
        <f>+'A) Reajuste Tarifas y Ocupación'!A16</f>
        <v>DALEGRÍA</v>
      </c>
      <c r="C11" s="203"/>
      <c r="D11" s="166"/>
      <c r="E11" s="166"/>
      <c r="F11" s="205" t="s">
        <v>97</v>
      </c>
      <c r="G11" s="207">
        <v>5000000</v>
      </c>
      <c r="H11" s="202">
        <v>200000</v>
      </c>
      <c r="I11" s="202">
        <v>200000</v>
      </c>
      <c r="J11" s="331">
        <f>SUM(G11:I11)</f>
        <v>5400000</v>
      </c>
      <c r="K11" s="332">
        <f>+J11*(1+$L$7)</f>
        <v>5562000</v>
      </c>
      <c r="L11" s="397">
        <f>SUM(K11:K28)</f>
        <v>5562000</v>
      </c>
      <c r="M11" s="27"/>
      <c r="N11" s="32"/>
      <c r="O11" s="32"/>
      <c r="P11" s="64"/>
      <c r="Q11" s="64"/>
      <c r="R11" s="64"/>
      <c r="S11" s="29"/>
      <c r="T11" s="28"/>
      <c r="U11" s="28"/>
      <c r="V11" s="28"/>
      <c r="W11" s="28"/>
      <c r="X11" s="30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  <c r="IR11" s="9"/>
      <c r="IS11" s="9"/>
      <c r="IT11" s="9"/>
      <c r="IU11" s="9"/>
      <c r="IV11" s="9"/>
    </row>
    <row r="12" spans="2:256" s="1" customFormat="1" ht="12.75">
      <c r="B12" s="395"/>
      <c r="C12" s="118"/>
      <c r="D12" s="88"/>
      <c r="E12" s="88"/>
      <c r="F12" s="122" t="s">
        <v>97</v>
      </c>
      <c r="G12" s="208">
        <v>0</v>
      </c>
      <c r="H12" s="85">
        <v>0</v>
      </c>
      <c r="I12" s="85">
        <v>0</v>
      </c>
      <c r="J12" s="333">
        <f aca="true" t="shared" si="0" ref="J12:J28">SUM(G12:I12)</f>
        <v>0</v>
      </c>
      <c r="K12" s="334">
        <f aca="true" t="shared" si="1" ref="K12:K28">+J12*(1+$L$7)</f>
        <v>0</v>
      </c>
      <c r="L12" s="398"/>
      <c r="M12" s="27"/>
      <c r="N12" s="32"/>
      <c r="O12" s="32"/>
      <c r="P12" s="18"/>
      <c r="Q12" s="18"/>
      <c r="R12" s="18"/>
      <c r="S12" s="29"/>
      <c r="T12" s="28"/>
      <c r="U12" s="28"/>
      <c r="V12" s="28"/>
      <c r="W12" s="28"/>
      <c r="X12" s="30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  <c r="IR12" s="9"/>
      <c r="IS12" s="9"/>
      <c r="IT12" s="9"/>
      <c r="IU12" s="9"/>
      <c r="IV12" s="9"/>
    </row>
    <row r="13" spans="2:256" s="1" customFormat="1" ht="12.75">
      <c r="B13" s="395"/>
      <c r="C13" s="118"/>
      <c r="D13" s="88"/>
      <c r="E13" s="88"/>
      <c r="F13" s="122" t="s">
        <v>97</v>
      </c>
      <c r="G13" s="208">
        <v>0</v>
      </c>
      <c r="H13" s="85">
        <v>0</v>
      </c>
      <c r="I13" s="85">
        <v>0</v>
      </c>
      <c r="J13" s="333">
        <f t="shared" si="0"/>
        <v>0</v>
      </c>
      <c r="K13" s="334">
        <f t="shared" si="1"/>
        <v>0</v>
      </c>
      <c r="L13" s="398"/>
      <c r="M13" s="27"/>
      <c r="N13" s="32"/>
      <c r="O13" s="32"/>
      <c r="P13" s="18"/>
      <c r="Q13" s="18"/>
      <c r="R13" s="18"/>
      <c r="S13" s="29"/>
      <c r="T13" s="28"/>
      <c r="U13" s="28"/>
      <c r="V13" s="28"/>
      <c r="W13" s="28"/>
      <c r="X13" s="30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  <c r="CK13" s="9"/>
      <c r="CL13" s="9"/>
      <c r="CM13" s="9"/>
      <c r="CN13" s="9"/>
      <c r="CO13" s="9"/>
      <c r="CP13" s="9"/>
      <c r="CQ13" s="9"/>
      <c r="CR13" s="9"/>
      <c r="CS13" s="9"/>
      <c r="CT13" s="9"/>
      <c r="CU13" s="9"/>
      <c r="CV13" s="9"/>
      <c r="CW13" s="9"/>
      <c r="CX13" s="9"/>
      <c r="CY13" s="9"/>
      <c r="CZ13" s="9"/>
      <c r="DA13" s="9"/>
      <c r="DB13" s="9"/>
      <c r="DC13" s="9"/>
      <c r="DD13" s="9"/>
      <c r="DE13" s="9"/>
      <c r="DF13" s="9"/>
      <c r="DG13" s="9"/>
      <c r="DH13" s="9"/>
      <c r="DI13" s="9"/>
      <c r="DJ13" s="9"/>
      <c r="DK13" s="9"/>
      <c r="DL13" s="9"/>
      <c r="DM13" s="9"/>
      <c r="DN13" s="9"/>
      <c r="DO13" s="9"/>
      <c r="DP13" s="9"/>
      <c r="DQ13" s="9"/>
      <c r="DR13" s="9"/>
      <c r="DS13" s="9"/>
      <c r="DT13" s="9"/>
      <c r="DU13" s="9"/>
      <c r="DV13" s="9"/>
      <c r="DW13" s="9"/>
      <c r="DX13" s="9"/>
      <c r="DY13" s="9"/>
      <c r="DZ13" s="9"/>
      <c r="EA13" s="9"/>
      <c r="EB13" s="9"/>
      <c r="EC13" s="9"/>
      <c r="ED13" s="9"/>
      <c r="EE13" s="9"/>
      <c r="EF13" s="9"/>
      <c r="EG13" s="9"/>
      <c r="EH13" s="9"/>
      <c r="EI13" s="9"/>
      <c r="EJ13" s="9"/>
      <c r="EK13" s="9"/>
      <c r="EL13" s="9"/>
      <c r="EM13" s="9"/>
      <c r="EN13" s="9"/>
      <c r="EO13" s="9"/>
      <c r="EP13" s="9"/>
      <c r="EQ13" s="9"/>
      <c r="ER13" s="9"/>
      <c r="ES13" s="9"/>
      <c r="ET13" s="9"/>
      <c r="EU13" s="9"/>
      <c r="EV13" s="9"/>
      <c r="EW13" s="9"/>
      <c r="EX13" s="9"/>
      <c r="EY13" s="9"/>
      <c r="EZ13" s="9"/>
      <c r="FA13" s="9"/>
      <c r="FB13" s="9"/>
      <c r="FC13" s="9"/>
      <c r="FD13" s="9"/>
      <c r="FE13" s="9"/>
      <c r="FF13" s="9"/>
      <c r="FG13" s="9"/>
      <c r="FH13" s="9"/>
      <c r="FI13" s="9"/>
      <c r="FJ13" s="9"/>
      <c r="FK13" s="9"/>
      <c r="FL13" s="9"/>
      <c r="FM13" s="9"/>
      <c r="FN13" s="9"/>
      <c r="FO13" s="9"/>
      <c r="FP13" s="9"/>
      <c r="FQ13" s="9"/>
      <c r="FR13" s="9"/>
      <c r="FS13" s="9"/>
      <c r="FT13" s="9"/>
      <c r="FU13" s="9"/>
      <c r="FV13" s="9"/>
      <c r="FW13" s="9"/>
      <c r="FX13" s="9"/>
      <c r="FY13" s="9"/>
      <c r="FZ13" s="9"/>
      <c r="GA13" s="9"/>
      <c r="GB13" s="9"/>
      <c r="GC13" s="9"/>
      <c r="GD13" s="9"/>
      <c r="GE13" s="9"/>
      <c r="GF13" s="9"/>
      <c r="GG13" s="9"/>
      <c r="GH13" s="9"/>
      <c r="GI13" s="9"/>
      <c r="GJ13" s="9"/>
      <c r="GK13" s="9"/>
      <c r="GL13" s="9"/>
      <c r="GM13" s="9"/>
      <c r="GN13" s="9"/>
      <c r="GO13" s="9"/>
      <c r="GP13" s="9"/>
      <c r="GQ13" s="9"/>
      <c r="GR13" s="9"/>
      <c r="GS13" s="9"/>
      <c r="GT13" s="9"/>
      <c r="GU13" s="9"/>
      <c r="GV13" s="9"/>
      <c r="GW13" s="9"/>
      <c r="GX13" s="9"/>
      <c r="GY13" s="9"/>
      <c r="GZ13" s="9"/>
      <c r="HA13" s="9"/>
      <c r="HB13" s="9"/>
      <c r="HC13" s="9"/>
      <c r="HD13" s="9"/>
      <c r="HE13" s="9"/>
      <c r="HF13" s="9"/>
      <c r="HG13" s="9"/>
      <c r="HH13" s="9"/>
      <c r="HI13" s="9"/>
      <c r="HJ13" s="9"/>
      <c r="HK13" s="9"/>
      <c r="HL13" s="9"/>
      <c r="HM13" s="9"/>
      <c r="HN13" s="9"/>
      <c r="HO13" s="9"/>
      <c r="HP13" s="9"/>
      <c r="HQ13" s="9"/>
      <c r="HR13" s="9"/>
      <c r="HS13" s="9"/>
      <c r="HT13" s="9"/>
      <c r="HU13" s="9"/>
      <c r="HV13" s="9"/>
      <c r="HW13" s="9"/>
      <c r="HX13" s="9"/>
      <c r="HY13" s="9"/>
      <c r="HZ13" s="9"/>
      <c r="IA13" s="9"/>
      <c r="IB13" s="9"/>
      <c r="IC13" s="9"/>
      <c r="ID13" s="9"/>
      <c r="IE13" s="9"/>
      <c r="IF13" s="9"/>
      <c r="IG13" s="9"/>
      <c r="IH13" s="9"/>
      <c r="II13" s="9"/>
      <c r="IJ13" s="9"/>
      <c r="IK13" s="9"/>
      <c r="IL13" s="9"/>
      <c r="IM13" s="9"/>
      <c r="IN13" s="9"/>
      <c r="IO13" s="9"/>
      <c r="IP13" s="9"/>
      <c r="IQ13" s="9"/>
      <c r="IR13" s="9"/>
      <c r="IS13" s="9"/>
      <c r="IT13" s="9"/>
      <c r="IU13" s="9"/>
      <c r="IV13" s="9"/>
    </row>
    <row r="14" spans="2:256" s="1" customFormat="1" ht="12.75">
      <c r="B14" s="395"/>
      <c r="C14" s="118"/>
      <c r="D14" s="88"/>
      <c r="E14" s="88"/>
      <c r="F14" s="122" t="s">
        <v>97</v>
      </c>
      <c r="G14" s="208">
        <v>0</v>
      </c>
      <c r="H14" s="85">
        <v>0</v>
      </c>
      <c r="I14" s="85">
        <v>0</v>
      </c>
      <c r="J14" s="333">
        <f t="shared" si="0"/>
        <v>0</v>
      </c>
      <c r="K14" s="334">
        <f t="shared" si="1"/>
        <v>0</v>
      </c>
      <c r="L14" s="398"/>
      <c r="M14" s="27"/>
      <c r="N14" s="32"/>
      <c r="O14" s="32"/>
      <c r="P14" s="18"/>
      <c r="Q14" s="18"/>
      <c r="R14" s="18"/>
      <c r="S14" s="29"/>
      <c r="T14" s="28"/>
      <c r="U14" s="28"/>
      <c r="V14" s="28"/>
      <c r="W14" s="28"/>
      <c r="X14" s="30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  <c r="CK14" s="9"/>
      <c r="CL14" s="9"/>
      <c r="CM14" s="9"/>
      <c r="CN14" s="9"/>
      <c r="CO14" s="9"/>
      <c r="CP14" s="9"/>
      <c r="CQ14" s="9"/>
      <c r="CR14" s="9"/>
      <c r="CS14" s="9"/>
      <c r="CT14" s="9"/>
      <c r="CU14" s="9"/>
      <c r="CV14" s="9"/>
      <c r="CW14" s="9"/>
      <c r="CX14" s="9"/>
      <c r="CY14" s="9"/>
      <c r="CZ14" s="9"/>
      <c r="DA14" s="9"/>
      <c r="DB14" s="9"/>
      <c r="DC14" s="9"/>
      <c r="DD14" s="9"/>
      <c r="DE14" s="9"/>
      <c r="DF14" s="9"/>
      <c r="DG14" s="9"/>
      <c r="DH14" s="9"/>
      <c r="DI14" s="9"/>
      <c r="DJ14" s="9"/>
      <c r="DK14" s="9"/>
      <c r="DL14" s="9"/>
      <c r="DM14" s="9"/>
      <c r="DN14" s="9"/>
      <c r="DO14" s="9"/>
      <c r="DP14" s="9"/>
      <c r="DQ14" s="9"/>
      <c r="DR14" s="9"/>
      <c r="DS14" s="9"/>
      <c r="DT14" s="9"/>
      <c r="DU14" s="9"/>
      <c r="DV14" s="9"/>
      <c r="DW14" s="9"/>
      <c r="DX14" s="9"/>
      <c r="DY14" s="9"/>
      <c r="DZ14" s="9"/>
      <c r="EA14" s="9"/>
      <c r="EB14" s="9"/>
      <c r="EC14" s="9"/>
      <c r="ED14" s="9"/>
      <c r="EE14" s="9"/>
      <c r="EF14" s="9"/>
      <c r="EG14" s="9"/>
      <c r="EH14" s="9"/>
      <c r="EI14" s="9"/>
      <c r="EJ14" s="9"/>
      <c r="EK14" s="9"/>
      <c r="EL14" s="9"/>
      <c r="EM14" s="9"/>
      <c r="EN14" s="9"/>
      <c r="EO14" s="9"/>
      <c r="EP14" s="9"/>
      <c r="EQ14" s="9"/>
      <c r="ER14" s="9"/>
      <c r="ES14" s="9"/>
      <c r="ET14" s="9"/>
      <c r="EU14" s="9"/>
      <c r="EV14" s="9"/>
      <c r="EW14" s="9"/>
      <c r="EX14" s="9"/>
      <c r="EY14" s="9"/>
      <c r="EZ14" s="9"/>
      <c r="FA14" s="9"/>
      <c r="FB14" s="9"/>
      <c r="FC14" s="9"/>
      <c r="FD14" s="9"/>
      <c r="FE14" s="9"/>
      <c r="FF14" s="9"/>
      <c r="FG14" s="9"/>
      <c r="FH14" s="9"/>
      <c r="FI14" s="9"/>
      <c r="FJ14" s="9"/>
      <c r="FK14" s="9"/>
      <c r="FL14" s="9"/>
      <c r="FM14" s="9"/>
      <c r="FN14" s="9"/>
      <c r="FO14" s="9"/>
      <c r="FP14" s="9"/>
      <c r="FQ14" s="9"/>
      <c r="FR14" s="9"/>
      <c r="FS14" s="9"/>
      <c r="FT14" s="9"/>
      <c r="FU14" s="9"/>
      <c r="FV14" s="9"/>
      <c r="FW14" s="9"/>
      <c r="FX14" s="9"/>
      <c r="FY14" s="9"/>
      <c r="FZ14" s="9"/>
      <c r="GA14" s="9"/>
      <c r="GB14" s="9"/>
      <c r="GC14" s="9"/>
      <c r="GD14" s="9"/>
      <c r="GE14" s="9"/>
      <c r="GF14" s="9"/>
      <c r="GG14" s="9"/>
      <c r="GH14" s="9"/>
      <c r="GI14" s="9"/>
      <c r="GJ14" s="9"/>
      <c r="GK14" s="9"/>
      <c r="GL14" s="9"/>
      <c r="GM14" s="9"/>
      <c r="GN14" s="9"/>
      <c r="GO14" s="9"/>
      <c r="GP14" s="9"/>
      <c r="GQ14" s="9"/>
      <c r="GR14" s="9"/>
      <c r="GS14" s="9"/>
      <c r="GT14" s="9"/>
      <c r="GU14" s="9"/>
      <c r="GV14" s="9"/>
      <c r="GW14" s="9"/>
      <c r="GX14" s="9"/>
      <c r="GY14" s="9"/>
      <c r="GZ14" s="9"/>
      <c r="HA14" s="9"/>
      <c r="HB14" s="9"/>
      <c r="HC14" s="9"/>
      <c r="HD14" s="9"/>
      <c r="HE14" s="9"/>
      <c r="HF14" s="9"/>
      <c r="HG14" s="9"/>
      <c r="HH14" s="9"/>
      <c r="HI14" s="9"/>
      <c r="HJ14" s="9"/>
      <c r="HK14" s="9"/>
      <c r="HL14" s="9"/>
      <c r="HM14" s="9"/>
      <c r="HN14" s="9"/>
      <c r="HO14" s="9"/>
      <c r="HP14" s="9"/>
      <c r="HQ14" s="9"/>
      <c r="HR14" s="9"/>
      <c r="HS14" s="9"/>
      <c r="HT14" s="9"/>
      <c r="HU14" s="9"/>
      <c r="HV14" s="9"/>
      <c r="HW14" s="9"/>
      <c r="HX14" s="9"/>
      <c r="HY14" s="9"/>
      <c r="HZ14" s="9"/>
      <c r="IA14" s="9"/>
      <c r="IB14" s="9"/>
      <c r="IC14" s="9"/>
      <c r="ID14" s="9"/>
      <c r="IE14" s="9"/>
      <c r="IF14" s="9"/>
      <c r="IG14" s="9"/>
      <c r="IH14" s="9"/>
      <c r="II14" s="9"/>
      <c r="IJ14" s="9"/>
      <c r="IK14" s="9"/>
      <c r="IL14" s="9"/>
      <c r="IM14" s="9"/>
      <c r="IN14" s="9"/>
      <c r="IO14" s="9"/>
      <c r="IP14" s="9"/>
      <c r="IQ14" s="9"/>
      <c r="IR14" s="9"/>
      <c r="IS14" s="9"/>
      <c r="IT14" s="9"/>
      <c r="IU14" s="9"/>
      <c r="IV14" s="9"/>
    </row>
    <row r="15" spans="2:256" s="1" customFormat="1" ht="12.75">
      <c r="B15" s="395"/>
      <c r="C15" s="118"/>
      <c r="D15" s="88"/>
      <c r="E15" s="88"/>
      <c r="F15" s="122" t="s">
        <v>97</v>
      </c>
      <c r="G15" s="208">
        <v>0</v>
      </c>
      <c r="H15" s="85">
        <v>0</v>
      </c>
      <c r="I15" s="85">
        <v>0</v>
      </c>
      <c r="J15" s="333">
        <f t="shared" si="0"/>
        <v>0</v>
      </c>
      <c r="K15" s="334">
        <f t="shared" si="1"/>
        <v>0</v>
      </c>
      <c r="L15" s="398"/>
      <c r="M15" s="27"/>
      <c r="N15" s="32"/>
      <c r="O15" s="32"/>
      <c r="P15" s="18"/>
      <c r="Q15" s="18"/>
      <c r="R15" s="18"/>
      <c r="S15" s="29"/>
      <c r="T15" s="28"/>
      <c r="U15" s="28"/>
      <c r="V15" s="28"/>
      <c r="W15" s="28"/>
      <c r="X15" s="30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  <c r="CK15" s="9"/>
      <c r="CL15" s="9"/>
      <c r="CM15" s="9"/>
      <c r="CN15" s="9"/>
      <c r="CO15" s="9"/>
      <c r="CP15" s="9"/>
      <c r="CQ15" s="9"/>
      <c r="CR15" s="9"/>
      <c r="CS15" s="9"/>
      <c r="CT15" s="9"/>
      <c r="CU15" s="9"/>
      <c r="CV15" s="9"/>
      <c r="CW15" s="9"/>
      <c r="CX15" s="9"/>
      <c r="CY15" s="9"/>
      <c r="CZ15" s="9"/>
      <c r="DA15" s="9"/>
      <c r="DB15" s="9"/>
      <c r="DC15" s="9"/>
      <c r="DD15" s="9"/>
      <c r="DE15" s="9"/>
      <c r="DF15" s="9"/>
      <c r="DG15" s="9"/>
      <c r="DH15" s="9"/>
      <c r="DI15" s="9"/>
      <c r="DJ15" s="9"/>
      <c r="DK15" s="9"/>
      <c r="DL15" s="9"/>
      <c r="DM15" s="9"/>
      <c r="DN15" s="9"/>
      <c r="DO15" s="9"/>
      <c r="DP15" s="9"/>
      <c r="DQ15" s="9"/>
      <c r="DR15" s="9"/>
      <c r="DS15" s="9"/>
      <c r="DT15" s="9"/>
      <c r="DU15" s="9"/>
      <c r="DV15" s="9"/>
      <c r="DW15" s="9"/>
      <c r="DX15" s="9"/>
      <c r="DY15" s="9"/>
      <c r="DZ15" s="9"/>
      <c r="EA15" s="9"/>
      <c r="EB15" s="9"/>
      <c r="EC15" s="9"/>
      <c r="ED15" s="9"/>
      <c r="EE15" s="9"/>
      <c r="EF15" s="9"/>
      <c r="EG15" s="9"/>
      <c r="EH15" s="9"/>
      <c r="EI15" s="9"/>
      <c r="EJ15" s="9"/>
      <c r="EK15" s="9"/>
      <c r="EL15" s="9"/>
      <c r="EM15" s="9"/>
      <c r="EN15" s="9"/>
      <c r="EO15" s="9"/>
      <c r="EP15" s="9"/>
      <c r="EQ15" s="9"/>
      <c r="ER15" s="9"/>
      <c r="ES15" s="9"/>
      <c r="ET15" s="9"/>
      <c r="EU15" s="9"/>
      <c r="EV15" s="9"/>
      <c r="EW15" s="9"/>
      <c r="EX15" s="9"/>
      <c r="EY15" s="9"/>
      <c r="EZ15" s="9"/>
      <c r="FA15" s="9"/>
      <c r="FB15" s="9"/>
      <c r="FC15" s="9"/>
      <c r="FD15" s="9"/>
      <c r="FE15" s="9"/>
      <c r="FF15" s="9"/>
      <c r="FG15" s="9"/>
      <c r="FH15" s="9"/>
      <c r="FI15" s="9"/>
      <c r="FJ15" s="9"/>
      <c r="FK15" s="9"/>
      <c r="FL15" s="9"/>
      <c r="FM15" s="9"/>
      <c r="FN15" s="9"/>
      <c r="FO15" s="9"/>
      <c r="FP15" s="9"/>
      <c r="FQ15" s="9"/>
      <c r="FR15" s="9"/>
      <c r="FS15" s="9"/>
      <c r="FT15" s="9"/>
      <c r="FU15" s="9"/>
      <c r="FV15" s="9"/>
      <c r="FW15" s="9"/>
      <c r="FX15" s="9"/>
      <c r="FY15" s="9"/>
      <c r="FZ15" s="9"/>
      <c r="GA15" s="9"/>
      <c r="GB15" s="9"/>
      <c r="GC15" s="9"/>
      <c r="GD15" s="9"/>
      <c r="GE15" s="9"/>
      <c r="GF15" s="9"/>
      <c r="GG15" s="9"/>
      <c r="GH15" s="9"/>
      <c r="GI15" s="9"/>
      <c r="GJ15" s="9"/>
      <c r="GK15" s="9"/>
      <c r="GL15" s="9"/>
      <c r="GM15" s="9"/>
      <c r="GN15" s="9"/>
      <c r="GO15" s="9"/>
      <c r="GP15" s="9"/>
      <c r="GQ15" s="9"/>
      <c r="GR15" s="9"/>
      <c r="GS15" s="9"/>
      <c r="GT15" s="9"/>
      <c r="GU15" s="9"/>
      <c r="GV15" s="9"/>
      <c r="GW15" s="9"/>
      <c r="GX15" s="9"/>
      <c r="GY15" s="9"/>
      <c r="GZ15" s="9"/>
      <c r="HA15" s="9"/>
      <c r="HB15" s="9"/>
      <c r="HC15" s="9"/>
      <c r="HD15" s="9"/>
      <c r="HE15" s="9"/>
      <c r="HF15" s="9"/>
      <c r="HG15" s="9"/>
      <c r="HH15" s="9"/>
      <c r="HI15" s="9"/>
      <c r="HJ15" s="9"/>
      <c r="HK15" s="9"/>
      <c r="HL15" s="9"/>
      <c r="HM15" s="9"/>
      <c r="HN15" s="9"/>
      <c r="HO15" s="9"/>
      <c r="HP15" s="9"/>
      <c r="HQ15" s="9"/>
      <c r="HR15" s="9"/>
      <c r="HS15" s="9"/>
      <c r="HT15" s="9"/>
      <c r="HU15" s="9"/>
      <c r="HV15" s="9"/>
      <c r="HW15" s="9"/>
      <c r="HX15" s="9"/>
      <c r="HY15" s="9"/>
      <c r="HZ15" s="9"/>
      <c r="IA15" s="9"/>
      <c r="IB15" s="9"/>
      <c r="IC15" s="9"/>
      <c r="ID15" s="9"/>
      <c r="IE15" s="9"/>
      <c r="IF15" s="9"/>
      <c r="IG15" s="9"/>
      <c r="IH15" s="9"/>
      <c r="II15" s="9"/>
      <c r="IJ15" s="9"/>
      <c r="IK15" s="9"/>
      <c r="IL15" s="9"/>
      <c r="IM15" s="9"/>
      <c r="IN15" s="9"/>
      <c r="IO15" s="9"/>
      <c r="IP15" s="9"/>
      <c r="IQ15" s="9"/>
      <c r="IR15" s="9"/>
      <c r="IS15" s="9"/>
      <c r="IT15" s="9"/>
      <c r="IU15" s="9"/>
      <c r="IV15" s="9"/>
    </row>
    <row r="16" spans="2:256" s="1" customFormat="1" ht="12.75">
      <c r="B16" s="395"/>
      <c r="C16" s="118"/>
      <c r="D16" s="88"/>
      <c r="E16" s="88"/>
      <c r="F16" s="123" t="s">
        <v>97</v>
      </c>
      <c r="G16" s="208">
        <v>0</v>
      </c>
      <c r="H16" s="85">
        <v>0</v>
      </c>
      <c r="I16" s="85">
        <v>0</v>
      </c>
      <c r="J16" s="333">
        <f t="shared" si="0"/>
        <v>0</v>
      </c>
      <c r="K16" s="334">
        <f t="shared" si="1"/>
        <v>0</v>
      </c>
      <c r="L16" s="398"/>
      <c r="M16" s="27"/>
      <c r="N16" s="32"/>
      <c r="O16" s="32"/>
      <c r="P16" s="18"/>
      <c r="Q16" s="18"/>
      <c r="R16" s="18"/>
      <c r="S16" s="29"/>
      <c r="T16" s="28"/>
      <c r="U16" s="28"/>
      <c r="V16" s="28"/>
      <c r="W16" s="28"/>
      <c r="X16" s="30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  <c r="CK16" s="9"/>
      <c r="CL16" s="9"/>
      <c r="CM16" s="9"/>
      <c r="CN16" s="9"/>
      <c r="CO16" s="9"/>
      <c r="CP16" s="9"/>
      <c r="CQ16" s="9"/>
      <c r="CR16" s="9"/>
      <c r="CS16" s="9"/>
      <c r="CT16" s="9"/>
      <c r="CU16" s="9"/>
      <c r="CV16" s="9"/>
      <c r="CW16" s="9"/>
      <c r="CX16" s="9"/>
      <c r="CY16" s="9"/>
      <c r="CZ16" s="9"/>
      <c r="DA16" s="9"/>
      <c r="DB16" s="9"/>
      <c r="DC16" s="9"/>
      <c r="DD16" s="9"/>
      <c r="DE16" s="9"/>
      <c r="DF16" s="9"/>
      <c r="DG16" s="9"/>
      <c r="DH16" s="9"/>
      <c r="DI16" s="9"/>
      <c r="DJ16" s="9"/>
      <c r="DK16" s="9"/>
      <c r="DL16" s="9"/>
      <c r="DM16" s="9"/>
      <c r="DN16" s="9"/>
      <c r="DO16" s="9"/>
      <c r="DP16" s="9"/>
      <c r="DQ16" s="9"/>
      <c r="DR16" s="9"/>
      <c r="DS16" s="9"/>
      <c r="DT16" s="9"/>
      <c r="DU16" s="9"/>
      <c r="DV16" s="9"/>
      <c r="DW16" s="9"/>
      <c r="DX16" s="9"/>
      <c r="DY16" s="9"/>
      <c r="DZ16" s="9"/>
      <c r="EA16" s="9"/>
      <c r="EB16" s="9"/>
      <c r="EC16" s="9"/>
      <c r="ED16" s="9"/>
      <c r="EE16" s="9"/>
      <c r="EF16" s="9"/>
      <c r="EG16" s="9"/>
      <c r="EH16" s="9"/>
      <c r="EI16" s="9"/>
      <c r="EJ16" s="9"/>
      <c r="EK16" s="9"/>
      <c r="EL16" s="9"/>
      <c r="EM16" s="9"/>
      <c r="EN16" s="9"/>
      <c r="EO16" s="9"/>
      <c r="EP16" s="9"/>
      <c r="EQ16" s="9"/>
      <c r="ER16" s="9"/>
      <c r="ES16" s="9"/>
      <c r="ET16" s="9"/>
      <c r="EU16" s="9"/>
      <c r="EV16" s="9"/>
      <c r="EW16" s="9"/>
      <c r="EX16" s="9"/>
      <c r="EY16" s="9"/>
      <c r="EZ16" s="9"/>
      <c r="FA16" s="9"/>
      <c r="FB16" s="9"/>
      <c r="FC16" s="9"/>
      <c r="FD16" s="9"/>
      <c r="FE16" s="9"/>
      <c r="FF16" s="9"/>
      <c r="FG16" s="9"/>
      <c r="FH16" s="9"/>
      <c r="FI16" s="9"/>
      <c r="FJ16" s="9"/>
      <c r="FK16" s="9"/>
      <c r="FL16" s="9"/>
      <c r="FM16" s="9"/>
      <c r="FN16" s="9"/>
      <c r="FO16" s="9"/>
      <c r="FP16" s="9"/>
      <c r="FQ16" s="9"/>
      <c r="FR16" s="9"/>
      <c r="FS16" s="9"/>
      <c r="FT16" s="9"/>
      <c r="FU16" s="9"/>
      <c r="FV16" s="9"/>
      <c r="FW16" s="9"/>
      <c r="FX16" s="9"/>
      <c r="FY16" s="9"/>
      <c r="FZ16" s="9"/>
      <c r="GA16" s="9"/>
      <c r="GB16" s="9"/>
      <c r="GC16" s="9"/>
      <c r="GD16" s="9"/>
      <c r="GE16" s="9"/>
      <c r="GF16" s="9"/>
      <c r="GG16" s="9"/>
      <c r="GH16" s="9"/>
      <c r="GI16" s="9"/>
      <c r="GJ16" s="9"/>
      <c r="GK16" s="9"/>
      <c r="GL16" s="9"/>
      <c r="GM16" s="9"/>
      <c r="GN16" s="9"/>
      <c r="GO16" s="9"/>
      <c r="GP16" s="9"/>
      <c r="GQ16" s="9"/>
      <c r="GR16" s="9"/>
      <c r="GS16" s="9"/>
      <c r="GT16" s="9"/>
      <c r="GU16" s="9"/>
      <c r="GV16" s="9"/>
      <c r="GW16" s="9"/>
      <c r="GX16" s="9"/>
      <c r="GY16" s="9"/>
      <c r="GZ16" s="9"/>
      <c r="HA16" s="9"/>
      <c r="HB16" s="9"/>
      <c r="HC16" s="9"/>
      <c r="HD16" s="9"/>
      <c r="HE16" s="9"/>
      <c r="HF16" s="9"/>
      <c r="HG16" s="9"/>
      <c r="HH16" s="9"/>
      <c r="HI16" s="9"/>
      <c r="HJ16" s="9"/>
      <c r="HK16" s="9"/>
      <c r="HL16" s="9"/>
      <c r="HM16" s="9"/>
      <c r="HN16" s="9"/>
      <c r="HO16" s="9"/>
      <c r="HP16" s="9"/>
      <c r="HQ16" s="9"/>
      <c r="HR16" s="9"/>
      <c r="HS16" s="9"/>
      <c r="HT16" s="9"/>
      <c r="HU16" s="9"/>
      <c r="HV16" s="9"/>
      <c r="HW16" s="9"/>
      <c r="HX16" s="9"/>
      <c r="HY16" s="9"/>
      <c r="HZ16" s="9"/>
      <c r="IA16" s="9"/>
      <c r="IB16" s="9"/>
      <c r="IC16" s="9"/>
      <c r="ID16" s="9"/>
      <c r="IE16" s="9"/>
      <c r="IF16" s="9"/>
      <c r="IG16" s="9"/>
      <c r="IH16" s="9"/>
      <c r="II16" s="9"/>
      <c r="IJ16" s="9"/>
      <c r="IK16" s="9"/>
      <c r="IL16" s="9"/>
      <c r="IM16" s="9"/>
      <c r="IN16" s="9"/>
      <c r="IO16" s="9"/>
      <c r="IP16" s="9"/>
      <c r="IQ16" s="9"/>
      <c r="IR16" s="9"/>
      <c r="IS16" s="9"/>
      <c r="IT16" s="9"/>
      <c r="IU16" s="9"/>
      <c r="IV16" s="9"/>
    </row>
    <row r="17" spans="2:256" s="1" customFormat="1" ht="12.75">
      <c r="B17" s="395"/>
      <c r="C17" s="118"/>
      <c r="D17" s="88"/>
      <c r="E17" s="88"/>
      <c r="F17" s="123" t="s">
        <v>97</v>
      </c>
      <c r="G17" s="208">
        <v>0</v>
      </c>
      <c r="H17" s="85">
        <v>0</v>
      </c>
      <c r="I17" s="85">
        <v>0</v>
      </c>
      <c r="J17" s="333">
        <f t="shared" si="0"/>
        <v>0</v>
      </c>
      <c r="K17" s="334">
        <f t="shared" si="1"/>
        <v>0</v>
      </c>
      <c r="L17" s="398"/>
      <c r="M17" s="27"/>
      <c r="N17" s="32"/>
      <c r="O17" s="32"/>
      <c r="P17" s="18"/>
      <c r="Q17" s="18"/>
      <c r="R17" s="18"/>
      <c r="S17" s="29"/>
      <c r="T17" s="28"/>
      <c r="U17" s="28"/>
      <c r="V17" s="28"/>
      <c r="W17" s="28"/>
      <c r="X17" s="30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  <c r="CK17" s="9"/>
      <c r="CL17" s="9"/>
      <c r="CM17" s="9"/>
      <c r="CN17" s="9"/>
      <c r="CO17" s="9"/>
      <c r="CP17" s="9"/>
      <c r="CQ17" s="9"/>
      <c r="CR17" s="9"/>
      <c r="CS17" s="9"/>
      <c r="CT17" s="9"/>
      <c r="CU17" s="9"/>
      <c r="CV17" s="9"/>
      <c r="CW17" s="9"/>
      <c r="CX17" s="9"/>
      <c r="CY17" s="9"/>
      <c r="CZ17" s="9"/>
      <c r="DA17" s="9"/>
      <c r="DB17" s="9"/>
      <c r="DC17" s="9"/>
      <c r="DD17" s="9"/>
      <c r="DE17" s="9"/>
      <c r="DF17" s="9"/>
      <c r="DG17" s="9"/>
      <c r="DH17" s="9"/>
      <c r="DI17" s="9"/>
      <c r="DJ17" s="9"/>
      <c r="DK17" s="9"/>
      <c r="DL17" s="9"/>
      <c r="DM17" s="9"/>
      <c r="DN17" s="9"/>
      <c r="DO17" s="9"/>
      <c r="DP17" s="9"/>
      <c r="DQ17" s="9"/>
      <c r="DR17" s="9"/>
      <c r="DS17" s="9"/>
      <c r="DT17" s="9"/>
      <c r="DU17" s="9"/>
      <c r="DV17" s="9"/>
      <c r="DW17" s="9"/>
      <c r="DX17" s="9"/>
      <c r="DY17" s="9"/>
      <c r="DZ17" s="9"/>
      <c r="EA17" s="9"/>
      <c r="EB17" s="9"/>
      <c r="EC17" s="9"/>
      <c r="ED17" s="9"/>
      <c r="EE17" s="9"/>
      <c r="EF17" s="9"/>
      <c r="EG17" s="9"/>
      <c r="EH17" s="9"/>
      <c r="EI17" s="9"/>
      <c r="EJ17" s="9"/>
      <c r="EK17" s="9"/>
      <c r="EL17" s="9"/>
      <c r="EM17" s="9"/>
      <c r="EN17" s="9"/>
      <c r="EO17" s="9"/>
      <c r="EP17" s="9"/>
      <c r="EQ17" s="9"/>
      <c r="ER17" s="9"/>
      <c r="ES17" s="9"/>
      <c r="ET17" s="9"/>
      <c r="EU17" s="9"/>
      <c r="EV17" s="9"/>
      <c r="EW17" s="9"/>
      <c r="EX17" s="9"/>
      <c r="EY17" s="9"/>
      <c r="EZ17" s="9"/>
      <c r="FA17" s="9"/>
      <c r="FB17" s="9"/>
      <c r="FC17" s="9"/>
      <c r="FD17" s="9"/>
      <c r="FE17" s="9"/>
      <c r="FF17" s="9"/>
      <c r="FG17" s="9"/>
      <c r="FH17" s="9"/>
      <c r="FI17" s="9"/>
      <c r="FJ17" s="9"/>
      <c r="FK17" s="9"/>
      <c r="FL17" s="9"/>
      <c r="FM17" s="9"/>
      <c r="FN17" s="9"/>
      <c r="FO17" s="9"/>
      <c r="FP17" s="9"/>
      <c r="FQ17" s="9"/>
      <c r="FR17" s="9"/>
      <c r="FS17" s="9"/>
      <c r="FT17" s="9"/>
      <c r="FU17" s="9"/>
      <c r="FV17" s="9"/>
      <c r="FW17" s="9"/>
      <c r="FX17" s="9"/>
      <c r="FY17" s="9"/>
      <c r="FZ17" s="9"/>
      <c r="GA17" s="9"/>
      <c r="GB17" s="9"/>
      <c r="GC17" s="9"/>
      <c r="GD17" s="9"/>
      <c r="GE17" s="9"/>
      <c r="GF17" s="9"/>
      <c r="GG17" s="9"/>
      <c r="GH17" s="9"/>
      <c r="GI17" s="9"/>
      <c r="GJ17" s="9"/>
      <c r="GK17" s="9"/>
      <c r="GL17" s="9"/>
      <c r="GM17" s="9"/>
      <c r="GN17" s="9"/>
      <c r="GO17" s="9"/>
      <c r="GP17" s="9"/>
      <c r="GQ17" s="9"/>
      <c r="GR17" s="9"/>
      <c r="GS17" s="9"/>
      <c r="GT17" s="9"/>
      <c r="GU17" s="9"/>
      <c r="GV17" s="9"/>
      <c r="GW17" s="9"/>
      <c r="GX17" s="9"/>
      <c r="GY17" s="9"/>
      <c r="GZ17" s="9"/>
      <c r="HA17" s="9"/>
      <c r="HB17" s="9"/>
      <c r="HC17" s="9"/>
      <c r="HD17" s="9"/>
      <c r="HE17" s="9"/>
      <c r="HF17" s="9"/>
      <c r="HG17" s="9"/>
      <c r="HH17" s="9"/>
      <c r="HI17" s="9"/>
      <c r="HJ17" s="9"/>
      <c r="HK17" s="9"/>
      <c r="HL17" s="9"/>
      <c r="HM17" s="9"/>
      <c r="HN17" s="9"/>
      <c r="HO17" s="9"/>
      <c r="HP17" s="9"/>
      <c r="HQ17" s="9"/>
      <c r="HR17" s="9"/>
      <c r="HS17" s="9"/>
      <c r="HT17" s="9"/>
      <c r="HU17" s="9"/>
      <c r="HV17" s="9"/>
      <c r="HW17" s="9"/>
      <c r="HX17" s="9"/>
      <c r="HY17" s="9"/>
      <c r="HZ17" s="9"/>
      <c r="IA17" s="9"/>
      <c r="IB17" s="9"/>
      <c r="IC17" s="9"/>
      <c r="ID17" s="9"/>
      <c r="IE17" s="9"/>
      <c r="IF17" s="9"/>
      <c r="IG17" s="9"/>
      <c r="IH17" s="9"/>
      <c r="II17" s="9"/>
      <c r="IJ17" s="9"/>
      <c r="IK17" s="9"/>
      <c r="IL17" s="9"/>
      <c r="IM17" s="9"/>
      <c r="IN17" s="9"/>
      <c r="IO17" s="9"/>
      <c r="IP17" s="9"/>
      <c r="IQ17" s="9"/>
      <c r="IR17" s="9"/>
      <c r="IS17" s="9"/>
      <c r="IT17" s="9"/>
      <c r="IU17" s="9"/>
      <c r="IV17" s="9"/>
    </row>
    <row r="18" spans="2:256" s="1" customFormat="1" ht="12.75">
      <c r="B18" s="395"/>
      <c r="C18" s="118"/>
      <c r="D18" s="88"/>
      <c r="E18" s="88"/>
      <c r="F18" s="123" t="s">
        <v>97</v>
      </c>
      <c r="G18" s="208">
        <v>0</v>
      </c>
      <c r="H18" s="85">
        <v>0</v>
      </c>
      <c r="I18" s="85">
        <v>0</v>
      </c>
      <c r="J18" s="333">
        <f t="shared" si="0"/>
        <v>0</v>
      </c>
      <c r="K18" s="334">
        <f t="shared" si="1"/>
        <v>0</v>
      </c>
      <c r="L18" s="398"/>
      <c r="M18" s="27"/>
      <c r="N18" s="32"/>
      <c r="O18" s="32"/>
      <c r="P18" s="18"/>
      <c r="Q18" s="18"/>
      <c r="R18" s="18"/>
      <c r="S18" s="29"/>
      <c r="T18" s="28"/>
      <c r="U18" s="28"/>
      <c r="V18" s="28"/>
      <c r="W18" s="28"/>
      <c r="X18" s="30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  <c r="CZ18" s="9"/>
      <c r="DA18" s="9"/>
      <c r="DB18" s="9"/>
      <c r="DC18" s="9"/>
      <c r="DD18" s="9"/>
      <c r="DE18" s="9"/>
      <c r="DF18" s="9"/>
      <c r="DG18" s="9"/>
      <c r="DH18" s="9"/>
      <c r="DI18" s="9"/>
      <c r="DJ18" s="9"/>
      <c r="DK18" s="9"/>
      <c r="DL18" s="9"/>
      <c r="DM18" s="9"/>
      <c r="DN18" s="9"/>
      <c r="DO18" s="9"/>
      <c r="DP18" s="9"/>
      <c r="DQ18" s="9"/>
      <c r="DR18" s="9"/>
      <c r="DS18" s="9"/>
      <c r="DT18" s="9"/>
      <c r="DU18" s="9"/>
      <c r="DV18" s="9"/>
      <c r="DW18" s="9"/>
      <c r="DX18" s="9"/>
      <c r="DY18" s="9"/>
      <c r="DZ18" s="9"/>
      <c r="EA18" s="9"/>
      <c r="EB18" s="9"/>
      <c r="EC18" s="9"/>
      <c r="ED18" s="9"/>
      <c r="EE18" s="9"/>
      <c r="EF18" s="9"/>
      <c r="EG18" s="9"/>
      <c r="EH18" s="9"/>
      <c r="EI18" s="9"/>
      <c r="EJ18" s="9"/>
      <c r="EK18" s="9"/>
      <c r="EL18" s="9"/>
      <c r="EM18" s="9"/>
      <c r="EN18" s="9"/>
      <c r="EO18" s="9"/>
      <c r="EP18" s="9"/>
      <c r="EQ18" s="9"/>
      <c r="ER18" s="9"/>
      <c r="ES18" s="9"/>
      <c r="ET18" s="9"/>
      <c r="EU18" s="9"/>
      <c r="EV18" s="9"/>
      <c r="EW18" s="9"/>
      <c r="EX18" s="9"/>
      <c r="EY18" s="9"/>
      <c r="EZ18" s="9"/>
      <c r="FA18" s="9"/>
      <c r="FB18" s="9"/>
      <c r="FC18" s="9"/>
      <c r="FD18" s="9"/>
      <c r="FE18" s="9"/>
      <c r="FF18" s="9"/>
      <c r="FG18" s="9"/>
      <c r="FH18" s="9"/>
      <c r="FI18" s="9"/>
      <c r="FJ18" s="9"/>
      <c r="FK18" s="9"/>
      <c r="FL18" s="9"/>
      <c r="FM18" s="9"/>
      <c r="FN18" s="9"/>
      <c r="FO18" s="9"/>
      <c r="FP18" s="9"/>
      <c r="FQ18" s="9"/>
      <c r="FR18" s="9"/>
      <c r="FS18" s="9"/>
      <c r="FT18" s="9"/>
      <c r="FU18" s="9"/>
      <c r="FV18" s="9"/>
      <c r="FW18" s="9"/>
      <c r="FX18" s="9"/>
      <c r="FY18" s="9"/>
      <c r="FZ18" s="9"/>
      <c r="GA18" s="9"/>
      <c r="GB18" s="9"/>
      <c r="GC18" s="9"/>
      <c r="GD18" s="9"/>
      <c r="GE18" s="9"/>
      <c r="GF18" s="9"/>
      <c r="GG18" s="9"/>
      <c r="GH18" s="9"/>
      <c r="GI18" s="9"/>
      <c r="GJ18" s="9"/>
      <c r="GK18" s="9"/>
      <c r="GL18" s="9"/>
      <c r="GM18" s="9"/>
      <c r="GN18" s="9"/>
      <c r="GO18" s="9"/>
      <c r="GP18" s="9"/>
      <c r="GQ18" s="9"/>
      <c r="GR18" s="9"/>
      <c r="GS18" s="9"/>
      <c r="GT18" s="9"/>
      <c r="GU18" s="9"/>
      <c r="GV18" s="9"/>
      <c r="GW18" s="9"/>
      <c r="GX18" s="9"/>
      <c r="GY18" s="9"/>
      <c r="GZ18" s="9"/>
      <c r="HA18" s="9"/>
      <c r="HB18" s="9"/>
      <c r="HC18" s="9"/>
      <c r="HD18" s="9"/>
      <c r="HE18" s="9"/>
      <c r="HF18" s="9"/>
      <c r="HG18" s="9"/>
      <c r="HH18" s="9"/>
      <c r="HI18" s="9"/>
      <c r="HJ18" s="9"/>
      <c r="HK18" s="9"/>
      <c r="HL18" s="9"/>
      <c r="HM18" s="9"/>
      <c r="HN18" s="9"/>
      <c r="HO18" s="9"/>
      <c r="HP18" s="9"/>
      <c r="HQ18" s="9"/>
      <c r="HR18" s="9"/>
      <c r="HS18" s="9"/>
      <c r="HT18" s="9"/>
      <c r="HU18" s="9"/>
      <c r="HV18" s="9"/>
      <c r="HW18" s="9"/>
      <c r="HX18" s="9"/>
      <c r="HY18" s="9"/>
      <c r="HZ18" s="9"/>
      <c r="IA18" s="9"/>
      <c r="IB18" s="9"/>
      <c r="IC18" s="9"/>
      <c r="ID18" s="9"/>
      <c r="IE18" s="9"/>
      <c r="IF18" s="9"/>
      <c r="IG18" s="9"/>
      <c r="IH18" s="9"/>
      <c r="II18" s="9"/>
      <c r="IJ18" s="9"/>
      <c r="IK18" s="9"/>
      <c r="IL18" s="9"/>
      <c r="IM18" s="9"/>
      <c r="IN18" s="9"/>
      <c r="IO18" s="9"/>
      <c r="IP18" s="9"/>
      <c r="IQ18" s="9"/>
      <c r="IR18" s="9"/>
      <c r="IS18" s="9"/>
      <c r="IT18" s="9"/>
      <c r="IU18" s="9"/>
      <c r="IV18" s="9"/>
    </row>
    <row r="19" spans="2:256" s="1" customFormat="1" ht="12.75">
      <c r="B19" s="395"/>
      <c r="C19" s="118"/>
      <c r="D19" s="88"/>
      <c r="E19" s="88"/>
      <c r="F19" s="123" t="s">
        <v>97</v>
      </c>
      <c r="G19" s="208">
        <v>0</v>
      </c>
      <c r="H19" s="85">
        <v>0</v>
      </c>
      <c r="I19" s="85">
        <v>0</v>
      </c>
      <c r="J19" s="333">
        <f t="shared" si="0"/>
        <v>0</v>
      </c>
      <c r="K19" s="334">
        <f t="shared" si="1"/>
        <v>0</v>
      </c>
      <c r="L19" s="398"/>
      <c r="M19" s="27"/>
      <c r="N19" s="32"/>
      <c r="O19" s="32"/>
      <c r="P19" s="18"/>
      <c r="Q19" s="18"/>
      <c r="R19" s="18"/>
      <c r="S19" s="29"/>
      <c r="T19" s="28"/>
      <c r="U19" s="28"/>
      <c r="V19" s="28"/>
      <c r="W19" s="28"/>
      <c r="X19" s="30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  <c r="CS19" s="9"/>
      <c r="CT19" s="9"/>
      <c r="CU19" s="9"/>
      <c r="CV19" s="9"/>
      <c r="CW19" s="9"/>
      <c r="CX19" s="9"/>
      <c r="CY19" s="9"/>
      <c r="CZ19" s="9"/>
      <c r="DA19" s="9"/>
      <c r="DB19" s="9"/>
      <c r="DC19" s="9"/>
      <c r="DD19" s="9"/>
      <c r="DE19" s="9"/>
      <c r="DF19" s="9"/>
      <c r="DG19" s="9"/>
      <c r="DH19" s="9"/>
      <c r="DI19" s="9"/>
      <c r="DJ19" s="9"/>
      <c r="DK19" s="9"/>
      <c r="DL19" s="9"/>
      <c r="DM19" s="9"/>
      <c r="DN19" s="9"/>
      <c r="DO19" s="9"/>
      <c r="DP19" s="9"/>
      <c r="DQ19" s="9"/>
      <c r="DR19" s="9"/>
      <c r="DS19" s="9"/>
      <c r="DT19" s="9"/>
      <c r="DU19" s="9"/>
      <c r="DV19" s="9"/>
      <c r="DW19" s="9"/>
      <c r="DX19" s="9"/>
      <c r="DY19" s="9"/>
      <c r="DZ19" s="9"/>
      <c r="EA19" s="9"/>
      <c r="EB19" s="9"/>
      <c r="EC19" s="9"/>
      <c r="ED19" s="9"/>
      <c r="EE19" s="9"/>
      <c r="EF19" s="9"/>
      <c r="EG19" s="9"/>
      <c r="EH19" s="9"/>
      <c r="EI19" s="9"/>
      <c r="EJ19" s="9"/>
      <c r="EK19" s="9"/>
      <c r="EL19" s="9"/>
      <c r="EM19" s="9"/>
      <c r="EN19" s="9"/>
      <c r="EO19" s="9"/>
      <c r="EP19" s="9"/>
      <c r="EQ19" s="9"/>
      <c r="ER19" s="9"/>
      <c r="ES19" s="9"/>
      <c r="ET19" s="9"/>
      <c r="EU19" s="9"/>
      <c r="EV19" s="9"/>
      <c r="EW19" s="9"/>
      <c r="EX19" s="9"/>
      <c r="EY19" s="9"/>
      <c r="EZ19" s="9"/>
      <c r="FA19" s="9"/>
      <c r="FB19" s="9"/>
      <c r="FC19" s="9"/>
      <c r="FD19" s="9"/>
      <c r="FE19" s="9"/>
      <c r="FF19" s="9"/>
      <c r="FG19" s="9"/>
      <c r="FH19" s="9"/>
      <c r="FI19" s="9"/>
      <c r="FJ19" s="9"/>
      <c r="FK19" s="9"/>
      <c r="FL19" s="9"/>
      <c r="FM19" s="9"/>
      <c r="FN19" s="9"/>
      <c r="FO19" s="9"/>
      <c r="FP19" s="9"/>
      <c r="FQ19" s="9"/>
      <c r="FR19" s="9"/>
      <c r="FS19" s="9"/>
      <c r="FT19" s="9"/>
      <c r="FU19" s="9"/>
      <c r="FV19" s="9"/>
      <c r="FW19" s="9"/>
      <c r="FX19" s="9"/>
      <c r="FY19" s="9"/>
      <c r="FZ19" s="9"/>
      <c r="GA19" s="9"/>
      <c r="GB19" s="9"/>
      <c r="GC19" s="9"/>
      <c r="GD19" s="9"/>
      <c r="GE19" s="9"/>
      <c r="GF19" s="9"/>
      <c r="GG19" s="9"/>
      <c r="GH19" s="9"/>
      <c r="GI19" s="9"/>
      <c r="GJ19" s="9"/>
      <c r="GK19" s="9"/>
      <c r="GL19" s="9"/>
      <c r="GM19" s="9"/>
      <c r="GN19" s="9"/>
      <c r="GO19" s="9"/>
      <c r="GP19" s="9"/>
      <c r="GQ19" s="9"/>
      <c r="GR19" s="9"/>
      <c r="GS19" s="9"/>
      <c r="GT19" s="9"/>
      <c r="GU19" s="9"/>
      <c r="GV19" s="9"/>
      <c r="GW19" s="9"/>
      <c r="GX19" s="9"/>
      <c r="GY19" s="9"/>
      <c r="GZ19" s="9"/>
      <c r="HA19" s="9"/>
      <c r="HB19" s="9"/>
      <c r="HC19" s="9"/>
      <c r="HD19" s="9"/>
      <c r="HE19" s="9"/>
      <c r="HF19" s="9"/>
      <c r="HG19" s="9"/>
      <c r="HH19" s="9"/>
      <c r="HI19" s="9"/>
      <c r="HJ19" s="9"/>
      <c r="HK19" s="9"/>
      <c r="HL19" s="9"/>
      <c r="HM19" s="9"/>
      <c r="HN19" s="9"/>
      <c r="HO19" s="9"/>
      <c r="HP19" s="9"/>
      <c r="HQ19" s="9"/>
      <c r="HR19" s="9"/>
      <c r="HS19" s="9"/>
      <c r="HT19" s="9"/>
      <c r="HU19" s="9"/>
      <c r="HV19" s="9"/>
      <c r="HW19" s="9"/>
      <c r="HX19" s="9"/>
      <c r="HY19" s="9"/>
      <c r="HZ19" s="9"/>
      <c r="IA19" s="9"/>
      <c r="IB19" s="9"/>
      <c r="IC19" s="9"/>
      <c r="ID19" s="9"/>
      <c r="IE19" s="9"/>
      <c r="IF19" s="9"/>
      <c r="IG19" s="9"/>
      <c r="IH19" s="9"/>
      <c r="II19" s="9"/>
      <c r="IJ19" s="9"/>
      <c r="IK19" s="9"/>
      <c r="IL19" s="9"/>
      <c r="IM19" s="9"/>
      <c r="IN19" s="9"/>
      <c r="IO19" s="9"/>
      <c r="IP19" s="9"/>
      <c r="IQ19" s="9"/>
      <c r="IR19" s="9"/>
      <c r="IS19" s="9"/>
      <c r="IT19" s="9"/>
      <c r="IU19" s="9"/>
      <c r="IV19" s="9"/>
    </row>
    <row r="20" spans="2:256" s="1" customFormat="1" ht="12.75">
      <c r="B20" s="395"/>
      <c r="C20" s="118"/>
      <c r="D20" s="88"/>
      <c r="E20" s="88"/>
      <c r="F20" s="123" t="s">
        <v>97</v>
      </c>
      <c r="G20" s="208">
        <v>0</v>
      </c>
      <c r="H20" s="85">
        <v>0</v>
      </c>
      <c r="I20" s="85">
        <v>0</v>
      </c>
      <c r="J20" s="333">
        <f t="shared" si="0"/>
        <v>0</v>
      </c>
      <c r="K20" s="334">
        <f t="shared" si="1"/>
        <v>0</v>
      </c>
      <c r="L20" s="398"/>
      <c r="M20" s="27"/>
      <c r="N20" s="32"/>
      <c r="O20" s="32"/>
      <c r="P20" s="18"/>
      <c r="Q20" s="18"/>
      <c r="R20" s="18"/>
      <c r="S20" s="29"/>
      <c r="T20" s="28"/>
      <c r="U20" s="28"/>
      <c r="V20" s="28"/>
      <c r="W20" s="28"/>
      <c r="X20" s="30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  <c r="DT20" s="9"/>
      <c r="DU20" s="9"/>
      <c r="DV20" s="9"/>
      <c r="DW20" s="9"/>
      <c r="DX20" s="9"/>
      <c r="DY20" s="9"/>
      <c r="DZ20" s="9"/>
      <c r="EA20" s="9"/>
      <c r="EB20" s="9"/>
      <c r="EC20" s="9"/>
      <c r="ED20" s="9"/>
      <c r="EE20" s="9"/>
      <c r="EF20" s="9"/>
      <c r="EG20" s="9"/>
      <c r="EH20" s="9"/>
      <c r="EI20" s="9"/>
      <c r="EJ20" s="9"/>
      <c r="EK20" s="9"/>
      <c r="EL20" s="9"/>
      <c r="EM20" s="9"/>
      <c r="EN20" s="9"/>
      <c r="EO20" s="9"/>
      <c r="EP20" s="9"/>
      <c r="EQ20" s="9"/>
      <c r="ER20" s="9"/>
      <c r="ES20" s="9"/>
      <c r="ET20" s="9"/>
      <c r="EU20" s="9"/>
      <c r="EV20" s="9"/>
      <c r="EW20" s="9"/>
      <c r="EX20" s="9"/>
      <c r="EY20" s="9"/>
      <c r="EZ20" s="9"/>
      <c r="FA20" s="9"/>
      <c r="FB20" s="9"/>
      <c r="FC20" s="9"/>
      <c r="FD20" s="9"/>
      <c r="FE20" s="9"/>
      <c r="FF20" s="9"/>
      <c r="FG20" s="9"/>
      <c r="FH20" s="9"/>
      <c r="FI20" s="9"/>
      <c r="FJ20" s="9"/>
      <c r="FK20" s="9"/>
      <c r="FL20" s="9"/>
      <c r="FM20" s="9"/>
      <c r="FN20" s="9"/>
      <c r="FO20" s="9"/>
      <c r="FP20" s="9"/>
      <c r="FQ20" s="9"/>
      <c r="FR20" s="9"/>
      <c r="FS20" s="9"/>
      <c r="FT20" s="9"/>
      <c r="FU20" s="9"/>
      <c r="FV20" s="9"/>
      <c r="FW20" s="9"/>
      <c r="FX20" s="9"/>
      <c r="FY20" s="9"/>
      <c r="FZ20" s="9"/>
      <c r="GA20" s="9"/>
      <c r="GB20" s="9"/>
      <c r="GC20" s="9"/>
      <c r="GD20" s="9"/>
      <c r="GE20" s="9"/>
      <c r="GF20" s="9"/>
      <c r="GG20" s="9"/>
      <c r="GH20" s="9"/>
      <c r="GI20" s="9"/>
      <c r="GJ20" s="9"/>
      <c r="GK20" s="9"/>
      <c r="GL20" s="9"/>
      <c r="GM20" s="9"/>
      <c r="GN20" s="9"/>
      <c r="GO20" s="9"/>
      <c r="GP20" s="9"/>
      <c r="GQ20" s="9"/>
      <c r="GR20" s="9"/>
      <c r="GS20" s="9"/>
      <c r="GT20" s="9"/>
      <c r="GU20" s="9"/>
      <c r="GV20" s="9"/>
      <c r="GW20" s="9"/>
      <c r="GX20" s="9"/>
      <c r="GY20" s="9"/>
      <c r="GZ20" s="9"/>
      <c r="HA20" s="9"/>
      <c r="HB20" s="9"/>
      <c r="HC20" s="9"/>
      <c r="HD20" s="9"/>
      <c r="HE20" s="9"/>
      <c r="HF20" s="9"/>
      <c r="HG20" s="9"/>
      <c r="HH20" s="9"/>
      <c r="HI20" s="9"/>
      <c r="HJ20" s="9"/>
      <c r="HK20" s="9"/>
      <c r="HL20" s="9"/>
      <c r="HM20" s="9"/>
      <c r="HN20" s="9"/>
      <c r="HO20" s="9"/>
      <c r="HP20" s="9"/>
      <c r="HQ20" s="9"/>
      <c r="HR20" s="9"/>
      <c r="HS20" s="9"/>
      <c r="HT20" s="9"/>
      <c r="HU20" s="9"/>
      <c r="HV20" s="9"/>
      <c r="HW20" s="9"/>
      <c r="HX20" s="9"/>
      <c r="HY20" s="9"/>
      <c r="HZ20" s="9"/>
      <c r="IA20" s="9"/>
      <c r="IB20" s="9"/>
      <c r="IC20" s="9"/>
      <c r="ID20" s="9"/>
      <c r="IE20" s="9"/>
      <c r="IF20" s="9"/>
      <c r="IG20" s="9"/>
      <c r="IH20" s="9"/>
      <c r="II20" s="9"/>
      <c r="IJ20" s="9"/>
      <c r="IK20" s="9"/>
      <c r="IL20" s="9"/>
      <c r="IM20" s="9"/>
      <c r="IN20" s="9"/>
      <c r="IO20" s="9"/>
      <c r="IP20" s="9"/>
      <c r="IQ20" s="9"/>
      <c r="IR20" s="9"/>
      <c r="IS20" s="9"/>
      <c r="IT20" s="9"/>
      <c r="IU20" s="9"/>
      <c r="IV20" s="9"/>
    </row>
    <row r="21" spans="2:256" s="1" customFormat="1" ht="12.75">
      <c r="B21" s="395"/>
      <c r="C21" s="118"/>
      <c r="D21" s="88"/>
      <c r="E21" s="88"/>
      <c r="F21" s="123" t="s">
        <v>97</v>
      </c>
      <c r="G21" s="208">
        <v>0</v>
      </c>
      <c r="H21" s="85">
        <v>0</v>
      </c>
      <c r="I21" s="85">
        <v>0</v>
      </c>
      <c r="J21" s="333">
        <f t="shared" si="0"/>
        <v>0</v>
      </c>
      <c r="K21" s="334">
        <f t="shared" si="1"/>
        <v>0</v>
      </c>
      <c r="L21" s="398"/>
      <c r="M21" s="27"/>
      <c r="N21" s="32"/>
      <c r="O21" s="32"/>
      <c r="P21" s="18"/>
      <c r="Q21" s="18"/>
      <c r="R21" s="18"/>
      <c r="S21" s="29"/>
      <c r="T21" s="28"/>
      <c r="U21" s="28"/>
      <c r="V21" s="28"/>
      <c r="W21" s="28"/>
      <c r="X21" s="30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  <c r="CX21" s="9"/>
      <c r="CY21" s="9"/>
      <c r="CZ21" s="9"/>
      <c r="DA21" s="9"/>
      <c r="DB21" s="9"/>
      <c r="DC21" s="9"/>
      <c r="DD21" s="9"/>
      <c r="DE21" s="9"/>
      <c r="DF21" s="9"/>
      <c r="DG21" s="9"/>
      <c r="DH21" s="9"/>
      <c r="DI21" s="9"/>
      <c r="DJ21" s="9"/>
      <c r="DK21" s="9"/>
      <c r="DL21" s="9"/>
      <c r="DM21" s="9"/>
      <c r="DN21" s="9"/>
      <c r="DO21" s="9"/>
      <c r="DP21" s="9"/>
      <c r="DQ21" s="9"/>
      <c r="DR21" s="9"/>
      <c r="DS21" s="9"/>
      <c r="DT21" s="9"/>
      <c r="DU21" s="9"/>
      <c r="DV21" s="9"/>
      <c r="DW21" s="9"/>
      <c r="DX21" s="9"/>
      <c r="DY21" s="9"/>
      <c r="DZ21" s="9"/>
      <c r="EA21" s="9"/>
      <c r="EB21" s="9"/>
      <c r="EC21" s="9"/>
      <c r="ED21" s="9"/>
      <c r="EE21" s="9"/>
      <c r="EF21" s="9"/>
      <c r="EG21" s="9"/>
      <c r="EH21" s="9"/>
      <c r="EI21" s="9"/>
      <c r="EJ21" s="9"/>
      <c r="EK21" s="9"/>
      <c r="EL21" s="9"/>
      <c r="EM21" s="9"/>
      <c r="EN21" s="9"/>
      <c r="EO21" s="9"/>
      <c r="EP21" s="9"/>
      <c r="EQ21" s="9"/>
      <c r="ER21" s="9"/>
      <c r="ES21" s="9"/>
      <c r="ET21" s="9"/>
      <c r="EU21" s="9"/>
      <c r="EV21" s="9"/>
      <c r="EW21" s="9"/>
      <c r="EX21" s="9"/>
      <c r="EY21" s="9"/>
      <c r="EZ21" s="9"/>
      <c r="FA21" s="9"/>
      <c r="FB21" s="9"/>
      <c r="FC21" s="9"/>
      <c r="FD21" s="9"/>
      <c r="FE21" s="9"/>
      <c r="FF21" s="9"/>
      <c r="FG21" s="9"/>
      <c r="FH21" s="9"/>
      <c r="FI21" s="9"/>
      <c r="FJ21" s="9"/>
      <c r="FK21" s="9"/>
      <c r="FL21" s="9"/>
      <c r="FM21" s="9"/>
      <c r="FN21" s="9"/>
      <c r="FO21" s="9"/>
      <c r="FP21" s="9"/>
      <c r="FQ21" s="9"/>
      <c r="FR21" s="9"/>
      <c r="FS21" s="9"/>
      <c r="FT21" s="9"/>
      <c r="FU21" s="9"/>
      <c r="FV21" s="9"/>
      <c r="FW21" s="9"/>
      <c r="FX21" s="9"/>
      <c r="FY21" s="9"/>
      <c r="FZ21" s="9"/>
      <c r="GA21" s="9"/>
      <c r="GB21" s="9"/>
      <c r="GC21" s="9"/>
      <c r="GD21" s="9"/>
      <c r="GE21" s="9"/>
      <c r="GF21" s="9"/>
      <c r="GG21" s="9"/>
      <c r="GH21" s="9"/>
      <c r="GI21" s="9"/>
      <c r="GJ21" s="9"/>
      <c r="GK21" s="9"/>
      <c r="GL21" s="9"/>
      <c r="GM21" s="9"/>
      <c r="GN21" s="9"/>
      <c r="GO21" s="9"/>
      <c r="GP21" s="9"/>
      <c r="GQ21" s="9"/>
      <c r="GR21" s="9"/>
      <c r="GS21" s="9"/>
      <c r="GT21" s="9"/>
      <c r="GU21" s="9"/>
      <c r="GV21" s="9"/>
      <c r="GW21" s="9"/>
      <c r="GX21" s="9"/>
      <c r="GY21" s="9"/>
      <c r="GZ21" s="9"/>
      <c r="HA21" s="9"/>
      <c r="HB21" s="9"/>
      <c r="HC21" s="9"/>
      <c r="HD21" s="9"/>
      <c r="HE21" s="9"/>
      <c r="HF21" s="9"/>
      <c r="HG21" s="9"/>
      <c r="HH21" s="9"/>
      <c r="HI21" s="9"/>
      <c r="HJ21" s="9"/>
      <c r="HK21" s="9"/>
      <c r="HL21" s="9"/>
      <c r="HM21" s="9"/>
      <c r="HN21" s="9"/>
      <c r="HO21" s="9"/>
      <c r="HP21" s="9"/>
      <c r="HQ21" s="9"/>
      <c r="HR21" s="9"/>
      <c r="HS21" s="9"/>
      <c r="HT21" s="9"/>
      <c r="HU21" s="9"/>
      <c r="HV21" s="9"/>
      <c r="HW21" s="9"/>
      <c r="HX21" s="9"/>
      <c r="HY21" s="9"/>
      <c r="HZ21" s="9"/>
      <c r="IA21" s="9"/>
      <c r="IB21" s="9"/>
      <c r="IC21" s="9"/>
      <c r="ID21" s="9"/>
      <c r="IE21" s="9"/>
      <c r="IF21" s="9"/>
      <c r="IG21" s="9"/>
      <c r="IH21" s="9"/>
      <c r="II21" s="9"/>
      <c r="IJ21" s="9"/>
      <c r="IK21" s="9"/>
      <c r="IL21" s="9"/>
      <c r="IM21" s="9"/>
      <c r="IN21" s="9"/>
      <c r="IO21" s="9"/>
      <c r="IP21" s="9"/>
      <c r="IQ21" s="9"/>
      <c r="IR21" s="9"/>
      <c r="IS21" s="9"/>
      <c r="IT21" s="9"/>
      <c r="IU21" s="9"/>
      <c r="IV21" s="9"/>
    </row>
    <row r="22" spans="2:256" s="1" customFormat="1" ht="12.75">
      <c r="B22" s="395"/>
      <c r="C22" s="118"/>
      <c r="D22" s="88"/>
      <c r="E22" s="88"/>
      <c r="F22" s="123" t="s">
        <v>97</v>
      </c>
      <c r="G22" s="208">
        <v>0</v>
      </c>
      <c r="H22" s="85">
        <v>0</v>
      </c>
      <c r="I22" s="85">
        <v>0</v>
      </c>
      <c r="J22" s="333">
        <f t="shared" si="0"/>
        <v>0</v>
      </c>
      <c r="K22" s="334">
        <f t="shared" si="1"/>
        <v>0</v>
      </c>
      <c r="L22" s="398"/>
      <c r="M22" s="27"/>
      <c r="N22" s="32"/>
      <c r="O22" s="32"/>
      <c r="P22" s="18"/>
      <c r="Q22" s="18"/>
      <c r="R22" s="18"/>
      <c r="S22" s="29"/>
      <c r="T22" s="28"/>
      <c r="U22" s="28"/>
      <c r="V22" s="28"/>
      <c r="W22" s="28"/>
      <c r="X22" s="30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  <c r="CK22" s="9"/>
      <c r="CL22" s="9"/>
      <c r="CM22" s="9"/>
      <c r="CN22" s="9"/>
      <c r="CO22" s="9"/>
      <c r="CP22" s="9"/>
      <c r="CQ22" s="9"/>
      <c r="CR22" s="9"/>
      <c r="CS22" s="9"/>
      <c r="CT22" s="9"/>
      <c r="CU22" s="9"/>
      <c r="CV22" s="9"/>
      <c r="CW22" s="9"/>
      <c r="CX22" s="9"/>
      <c r="CY22" s="9"/>
      <c r="CZ22" s="9"/>
      <c r="DA22" s="9"/>
      <c r="DB22" s="9"/>
      <c r="DC22" s="9"/>
      <c r="DD22" s="9"/>
      <c r="DE22" s="9"/>
      <c r="DF22" s="9"/>
      <c r="DG22" s="9"/>
      <c r="DH22" s="9"/>
      <c r="DI22" s="9"/>
      <c r="DJ22" s="9"/>
      <c r="DK22" s="9"/>
      <c r="DL22" s="9"/>
      <c r="DM22" s="9"/>
      <c r="DN22" s="9"/>
      <c r="DO22" s="9"/>
      <c r="DP22" s="9"/>
      <c r="DQ22" s="9"/>
      <c r="DR22" s="9"/>
      <c r="DS22" s="9"/>
      <c r="DT22" s="9"/>
      <c r="DU22" s="9"/>
      <c r="DV22" s="9"/>
      <c r="DW22" s="9"/>
      <c r="DX22" s="9"/>
      <c r="DY22" s="9"/>
      <c r="DZ22" s="9"/>
      <c r="EA22" s="9"/>
      <c r="EB22" s="9"/>
      <c r="EC22" s="9"/>
      <c r="ED22" s="9"/>
      <c r="EE22" s="9"/>
      <c r="EF22" s="9"/>
      <c r="EG22" s="9"/>
      <c r="EH22" s="9"/>
      <c r="EI22" s="9"/>
      <c r="EJ22" s="9"/>
      <c r="EK22" s="9"/>
      <c r="EL22" s="9"/>
      <c r="EM22" s="9"/>
      <c r="EN22" s="9"/>
      <c r="EO22" s="9"/>
      <c r="EP22" s="9"/>
      <c r="EQ22" s="9"/>
      <c r="ER22" s="9"/>
      <c r="ES22" s="9"/>
      <c r="ET22" s="9"/>
      <c r="EU22" s="9"/>
      <c r="EV22" s="9"/>
      <c r="EW22" s="9"/>
      <c r="EX22" s="9"/>
      <c r="EY22" s="9"/>
      <c r="EZ22" s="9"/>
      <c r="FA22" s="9"/>
      <c r="FB22" s="9"/>
      <c r="FC22" s="9"/>
      <c r="FD22" s="9"/>
      <c r="FE22" s="9"/>
      <c r="FF22" s="9"/>
      <c r="FG22" s="9"/>
      <c r="FH22" s="9"/>
      <c r="FI22" s="9"/>
      <c r="FJ22" s="9"/>
      <c r="FK22" s="9"/>
      <c r="FL22" s="9"/>
      <c r="FM22" s="9"/>
      <c r="FN22" s="9"/>
      <c r="FO22" s="9"/>
      <c r="FP22" s="9"/>
      <c r="FQ22" s="9"/>
      <c r="FR22" s="9"/>
      <c r="FS22" s="9"/>
      <c r="FT22" s="9"/>
      <c r="FU22" s="9"/>
      <c r="FV22" s="9"/>
      <c r="FW22" s="9"/>
      <c r="FX22" s="9"/>
      <c r="FY22" s="9"/>
      <c r="FZ22" s="9"/>
      <c r="GA22" s="9"/>
      <c r="GB22" s="9"/>
      <c r="GC22" s="9"/>
      <c r="GD22" s="9"/>
      <c r="GE22" s="9"/>
      <c r="GF22" s="9"/>
      <c r="GG22" s="9"/>
      <c r="GH22" s="9"/>
      <c r="GI22" s="9"/>
      <c r="GJ22" s="9"/>
      <c r="GK22" s="9"/>
      <c r="GL22" s="9"/>
      <c r="GM22" s="9"/>
      <c r="GN22" s="9"/>
      <c r="GO22" s="9"/>
      <c r="GP22" s="9"/>
      <c r="GQ22" s="9"/>
      <c r="GR22" s="9"/>
      <c r="GS22" s="9"/>
      <c r="GT22" s="9"/>
      <c r="GU22" s="9"/>
      <c r="GV22" s="9"/>
      <c r="GW22" s="9"/>
      <c r="GX22" s="9"/>
      <c r="GY22" s="9"/>
      <c r="GZ22" s="9"/>
      <c r="HA22" s="9"/>
      <c r="HB22" s="9"/>
      <c r="HC22" s="9"/>
      <c r="HD22" s="9"/>
      <c r="HE22" s="9"/>
      <c r="HF22" s="9"/>
      <c r="HG22" s="9"/>
      <c r="HH22" s="9"/>
      <c r="HI22" s="9"/>
      <c r="HJ22" s="9"/>
      <c r="HK22" s="9"/>
      <c r="HL22" s="9"/>
      <c r="HM22" s="9"/>
      <c r="HN22" s="9"/>
      <c r="HO22" s="9"/>
      <c r="HP22" s="9"/>
      <c r="HQ22" s="9"/>
      <c r="HR22" s="9"/>
      <c r="HS22" s="9"/>
      <c r="HT22" s="9"/>
      <c r="HU22" s="9"/>
      <c r="HV22" s="9"/>
      <c r="HW22" s="9"/>
      <c r="HX22" s="9"/>
      <c r="HY22" s="9"/>
      <c r="HZ22" s="9"/>
      <c r="IA22" s="9"/>
      <c r="IB22" s="9"/>
      <c r="IC22" s="9"/>
      <c r="ID22" s="9"/>
      <c r="IE22" s="9"/>
      <c r="IF22" s="9"/>
      <c r="IG22" s="9"/>
      <c r="IH22" s="9"/>
      <c r="II22" s="9"/>
      <c r="IJ22" s="9"/>
      <c r="IK22" s="9"/>
      <c r="IL22" s="9"/>
      <c r="IM22" s="9"/>
      <c r="IN22" s="9"/>
      <c r="IO22" s="9"/>
      <c r="IP22" s="9"/>
      <c r="IQ22" s="9"/>
      <c r="IR22" s="9"/>
      <c r="IS22" s="9"/>
      <c r="IT22" s="9"/>
      <c r="IU22" s="9"/>
      <c r="IV22" s="9"/>
    </row>
    <row r="23" spans="2:256" s="1" customFormat="1" ht="12.75">
      <c r="B23" s="395"/>
      <c r="C23" s="118"/>
      <c r="D23" s="88"/>
      <c r="E23" s="88"/>
      <c r="F23" s="123" t="s">
        <v>97</v>
      </c>
      <c r="G23" s="208">
        <v>0</v>
      </c>
      <c r="H23" s="85">
        <v>0</v>
      </c>
      <c r="I23" s="85">
        <v>0</v>
      </c>
      <c r="J23" s="333">
        <f t="shared" si="0"/>
        <v>0</v>
      </c>
      <c r="K23" s="334">
        <f t="shared" si="1"/>
        <v>0</v>
      </c>
      <c r="L23" s="398"/>
      <c r="M23" s="27"/>
      <c r="N23" s="32"/>
      <c r="O23" s="32"/>
      <c r="P23" s="18"/>
      <c r="Q23" s="18"/>
      <c r="R23" s="18"/>
      <c r="S23" s="29"/>
      <c r="T23" s="28"/>
      <c r="U23" s="28"/>
      <c r="V23" s="28"/>
      <c r="W23" s="28"/>
      <c r="X23" s="30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  <c r="CK23" s="9"/>
      <c r="CL23" s="9"/>
      <c r="CM23" s="9"/>
      <c r="CN23" s="9"/>
      <c r="CO23" s="9"/>
      <c r="CP23" s="9"/>
      <c r="CQ23" s="9"/>
      <c r="CR23" s="9"/>
      <c r="CS23" s="9"/>
      <c r="CT23" s="9"/>
      <c r="CU23" s="9"/>
      <c r="CV23" s="9"/>
      <c r="CW23" s="9"/>
      <c r="CX23" s="9"/>
      <c r="CY23" s="9"/>
      <c r="CZ23" s="9"/>
      <c r="DA23" s="9"/>
      <c r="DB23" s="9"/>
      <c r="DC23" s="9"/>
      <c r="DD23" s="9"/>
      <c r="DE23" s="9"/>
      <c r="DF23" s="9"/>
      <c r="DG23" s="9"/>
      <c r="DH23" s="9"/>
      <c r="DI23" s="9"/>
      <c r="DJ23" s="9"/>
      <c r="DK23" s="9"/>
      <c r="DL23" s="9"/>
      <c r="DM23" s="9"/>
      <c r="DN23" s="9"/>
      <c r="DO23" s="9"/>
      <c r="DP23" s="9"/>
      <c r="DQ23" s="9"/>
      <c r="DR23" s="9"/>
      <c r="DS23" s="9"/>
      <c r="DT23" s="9"/>
      <c r="DU23" s="9"/>
      <c r="DV23" s="9"/>
      <c r="DW23" s="9"/>
      <c r="DX23" s="9"/>
      <c r="DY23" s="9"/>
      <c r="DZ23" s="9"/>
      <c r="EA23" s="9"/>
      <c r="EB23" s="9"/>
      <c r="EC23" s="9"/>
      <c r="ED23" s="9"/>
      <c r="EE23" s="9"/>
      <c r="EF23" s="9"/>
      <c r="EG23" s="9"/>
      <c r="EH23" s="9"/>
      <c r="EI23" s="9"/>
      <c r="EJ23" s="9"/>
      <c r="EK23" s="9"/>
      <c r="EL23" s="9"/>
      <c r="EM23" s="9"/>
      <c r="EN23" s="9"/>
      <c r="EO23" s="9"/>
      <c r="EP23" s="9"/>
      <c r="EQ23" s="9"/>
      <c r="ER23" s="9"/>
      <c r="ES23" s="9"/>
      <c r="ET23" s="9"/>
      <c r="EU23" s="9"/>
      <c r="EV23" s="9"/>
      <c r="EW23" s="9"/>
      <c r="EX23" s="9"/>
      <c r="EY23" s="9"/>
      <c r="EZ23" s="9"/>
      <c r="FA23" s="9"/>
      <c r="FB23" s="9"/>
      <c r="FC23" s="9"/>
      <c r="FD23" s="9"/>
      <c r="FE23" s="9"/>
      <c r="FF23" s="9"/>
      <c r="FG23" s="9"/>
      <c r="FH23" s="9"/>
      <c r="FI23" s="9"/>
      <c r="FJ23" s="9"/>
      <c r="FK23" s="9"/>
      <c r="FL23" s="9"/>
      <c r="FM23" s="9"/>
      <c r="FN23" s="9"/>
      <c r="FO23" s="9"/>
      <c r="FP23" s="9"/>
      <c r="FQ23" s="9"/>
      <c r="FR23" s="9"/>
      <c r="FS23" s="9"/>
      <c r="FT23" s="9"/>
      <c r="FU23" s="9"/>
      <c r="FV23" s="9"/>
      <c r="FW23" s="9"/>
      <c r="FX23" s="9"/>
      <c r="FY23" s="9"/>
      <c r="FZ23" s="9"/>
      <c r="GA23" s="9"/>
      <c r="GB23" s="9"/>
      <c r="GC23" s="9"/>
      <c r="GD23" s="9"/>
      <c r="GE23" s="9"/>
      <c r="GF23" s="9"/>
      <c r="GG23" s="9"/>
      <c r="GH23" s="9"/>
      <c r="GI23" s="9"/>
      <c r="GJ23" s="9"/>
      <c r="GK23" s="9"/>
      <c r="GL23" s="9"/>
      <c r="GM23" s="9"/>
      <c r="GN23" s="9"/>
      <c r="GO23" s="9"/>
      <c r="GP23" s="9"/>
      <c r="GQ23" s="9"/>
      <c r="GR23" s="9"/>
      <c r="GS23" s="9"/>
      <c r="GT23" s="9"/>
      <c r="GU23" s="9"/>
      <c r="GV23" s="9"/>
      <c r="GW23" s="9"/>
      <c r="GX23" s="9"/>
      <c r="GY23" s="9"/>
      <c r="GZ23" s="9"/>
      <c r="HA23" s="9"/>
      <c r="HB23" s="9"/>
      <c r="HC23" s="9"/>
      <c r="HD23" s="9"/>
      <c r="HE23" s="9"/>
      <c r="HF23" s="9"/>
      <c r="HG23" s="9"/>
      <c r="HH23" s="9"/>
      <c r="HI23" s="9"/>
      <c r="HJ23" s="9"/>
      <c r="HK23" s="9"/>
      <c r="HL23" s="9"/>
      <c r="HM23" s="9"/>
      <c r="HN23" s="9"/>
      <c r="HO23" s="9"/>
      <c r="HP23" s="9"/>
      <c r="HQ23" s="9"/>
      <c r="HR23" s="9"/>
      <c r="HS23" s="9"/>
      <c r="HT23" s="9"/>
      <c r="HU23" s="9"/>
      <c r="HV23" s="9"/>
      <c r="HW23" s="9"/>
      <c r="HX23" s="9"/>
      <c r="HY23" s="9"/>
      <c r="HZ23" s="9"/>
      <c r="IA23" s="9"/>
      <c r="IB23" s="9"/>
      <c r="IC23" s="9"/>
      <c r="ID23" s="9"/>
      <c r="IE23" s="9"/>
      <c r="IF23" s="9"/>
      <c r="IG23" s="9"/>
      <c r="IH23" s="9"/>
      <c r="II23" s="9"/>
      <c r="IJ23" s="9"/>
      <c r="IK23" s="9"/>
      <c r="IL23" s="9"/>
      <c r="IM23" s="9"/>
      <c r="IN23" s="9"/>
      <c r="IO23" s="9"/>
      <c r="IP23" s="9"/>
      <c r="IQ23" s="9"/>
      <c r="IR23" s="9"/>
      <c r="IS23" s="9"/>
      <c r="IT23" s="9"/>
      <c r="IU23" s="9"/>
      <c r="IV23" s="9"/>
    </row>
    <row r="24" spans="2:256" s="1" customFormat="1" ht="12.75">
      <c r="B24" s="395"/>
      <c r="C24" s="118"/>
      <c r="D24" s="88"/>
      <c r="E24" s="88"/>
      <c r="F24" s="123" t="s">
        <v>97</v>
      </c>
      <c r="G24" s="208">
        <v>0</v>
      </c>
      <c r="H24" s="85">
        <v>0</v>
      </c>
      <c r="I24" s="85">
        <v>0</v>
      </c>
      <c r="J24" s="335">
        <f t="shared" si="0"/>
        <v>0</v>
      </c>
      <c r="K24" s="334">
        <f t="shared" si="1"/>
        <v>0</v>
      </c>
      <c r="L24" s="398"/>
      <c r="M24" s="27"/>
      <c r="N24" s="32"/>
      <c r="O24" s="32"/>
      <c r="P24" s="18"/>
      <c r="Q24" s="18"/>
      <c r="R24" s="18"/>
      <c r="S24" s="29"/>
      <c r="T24" s="28"/>
      <c r="U24" s="28"/>
      <c r="V24" s="28"/>
      <c r="W24" s="28"/>
      <c r="X24" s="30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  <c r="CZ24" s="9"/>
      <c r="DA24" s="9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  <c r="DT24" s="9"/>
      <c r="DU24" s="9"/>
      <c r="DV24" s="9"/>
      <c r="DW24" s="9"/>
      <c r="DX24" s="9"/>
      <c r="DY24" s="9"/>
      <c r="DZ24" s="9"/>
      <c r="EA24" s="9"/>
      <c r="EB24" s="9"/>
      <c r="EC24" s="9"/>
      <c r="ED24" s="9"/>
      <c r="EE24" s="9"/>
      <c r="EF24" s="9"/>
      <c r="EG24" s="9"/>
      <c r="EH24" s="9"/>
      <c r="EI24" s="9"/>
      <c r="EJ24" s="9"/>
      <c r="EK24" s="9"/>
      <c r="EL24" s="9"/>
      <c r="EM24" s="9"/>
      <c r="EN24" s="9"/>
      <c r="EO24" s="9"/>
      <c r="EP24" s="9"/>
      <c r="EQ24" s="9"/>
      <c r="ER24" s="9"/>
      <c r="ES24" s="9"/>
      <c r="ET24" s="9"/>
      <c r="EU24" s="9"/>
      <c r="EV24" s="9"/>
      <c r="EW24" s="9"/>
      <c r="EX24" s="9"/>
      <c r="EY24" s="9"/>
      <c r="EZ24" s="9"/>
      <c r="FA24" s="9"/>
      <c r="FB24" s="9"/>
      <c r="FC24" s="9"/>
      <c r="FD24" s="9"/>
      <c r="FE24" s="9"/>
      <c r="FF24" s="9"/>
      <c r="FG24" s="9"/>
      <c r="FH24" s="9"/>
      <c r="FI24" s="9"/>
      <c r="FJ24" s="9"/>
      <c r="FK24" s="9"/>
      <c r="FL24" s="9"/>
      <c r="FM24" s="9"/>
      <c r="FN24" s="9"/>
      <c r="FO24" s="9"/>
      <c r="FP24" s="9"/>
      <c r="FQ24" s="9"/>
      <c r="FR24" s="9"/>
      <c r="FS24" s="9"/>
      <c r="FT24" s="9"/>
      <c r="FU24" s="9"/>
      <c r="FV24" s="9"/>
      <c r="FW24" s="9"/>
      <c r="FX24" s="9"/>
      <c r="FY24" s="9"/>
      <c r="FZ24" s="9"/>
      <c r="GA24" s="9"/>
      <c r="GB24" s="9"/>
      <c r="GC24" s="9"/>
      <c r="GD24" s="9"/>
      <c r="GE24" s="9"/>
      <c r="GF24" s="9"/>
      <c r="GG24" s="9"/>
      <c r="GH24" s="9"/>
      <c r="GI24" s="9"/>
      <c r="GJ24" s="9"/>
      <c r="GK24" s="9"/>
      <c r="GL24" s="9"/>
      <c r="GM24" s="9"/>
      <c r="GN24" s="9"/>
      <c r="GO24" s="9"/>
      <c r="GP24" s="9"/>
      <c r="GQ24" s="9"/>
      <c r="GR24" s="9"/>
      <c r="GS24" s="9"/>
      <c r="GT24" s="9"/>
      <c r="GU24" s="9"/>
      <c r="GV24" s="9"/>
      <c r="GW24" s="9"/>
      <c r="GX24" s="9"/>
      <c r="GY24" s="9"/>
      <c r="GZ24" s="9"/>
      <c r="HA24" s="9"/>
      <c r="HB24" s="9"/>
      <c r="HC24" s="9"/>
      <c r="HD24" s="9"/>
      <c r="HE24" s="9"/>
      <c r="HF24" s="9"/>
      <c r="HG24" s="9"/>
      <c r="HH24" s="9"/>
      <c r="HI24" s="9"/>
      <c r="HJ24" s="9"/>
      <c r="HK24" s="9"/>
      <c r="HL24" s="9"/>
      <c r="HM24" s="9"/>
      <c r="HN24" s="9"/>
      <c r="HO24" s="9"/>
      <c r="HP24" s="9"/>
      <c r="HQ24" s="9"/>
      <c r="HR24" s="9"/>
      <c r="HS24" s="9"/>
      <c r="HT24" s="9"/>
      <c r="HU24" s="9"/>
      <c r="HV24" s="9"/>
      <c r="HW24" s="9"/>
      <c r="HX24" s="9"/>
      <c r="HY24" s="9"/>
      <c r="HZ24" s="9"/>
      <c r="IA24" s="9"/>
      <c r="IB24" s="9"/>
      <c r="IC24" s="9"/>
      <c r="ID24" s="9"/>
      <c r="IE24" s="9"/>
      <c r="IF24" s="9"/>
      <c r="IG24" s="9"/>
      <c r="IH24" s="9"/>
      <c r="II24" s="9"/>
      <c r="IJ24" s="9"/>
      <c r="IK24" s="9"/>
      <c r="IL24" s="9"/>
      <c r="IM24" s="9"/>
      <c r="IN24" s="9"/>
      <c r="IO24" s="9"/>
      <c r="IP24" s="9"/>
      <c r="IQ24" s="9"/>
      <c r="IR24" s="9"/>
      <c r="IS24" s="9"/>
      <c r="IT24" s="9"/>
      <c r="IU24" s="9"/>
      <c r="IV24" s="9"/>
    </row>
    <row r="25" spans="2:256" s="1" customFormat="1" ht="12.75">
      <c r="B25" s="395"/>
      <c r="C25" s="118"/>
      <c r="D25" s="88"/>
      <c r="E25" s="88"/>
      <c r="F25" s="123" t="s">
        <v>97</v>
      </c>
      <c r="G25" s="208">
        <v>0</v>
      </c>
      <c r="H25" s="85">
        <v>0</v>
      </c>
      <c r="I25" s="85">
        <v>0</v>
      </c>
      <c r="J25" s="335">
        <f t="shared" si="0"/>
        <v>0</v>
      </c>
      <c r="K25" s="334">
        <f t="shared" si="1"/>
        <v>0</v>
      </c>
      <c r="L25" s="398"/>
      <c r="M25" s="27"/>
      <c r="N25" s="32"/>
      <c r="O25" s="32"/>
      <c r="P25" s="18"/>
      <c r="Q25" s="18"/>
      <c r="R25" s="18"/>
      <c r="S25" s="29"/>
      <c r="T25" s="28"/>
      <c r="U25" s="28"/>
      <c r="V25" s="28"/>
      <c r="W25" s="28"/>
      <c r="X25" s="30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  <c r="CK25" s="9"/>
      <c r="CL25" s="9"/>
      <c r="CM25" s="9"/>
      <c r="CN25" s="9"/>
      <c r="CO25" s="9"/>
      <c r="CP25" s="9"/>
      <c r="CQ25" s="9"/>
      <c r="CR25" s="9"/>
      <c r="CS25" s="9"/>
      <c r="CT25" s="9"/>
      <c r="CU25" s="9"/>
      <c r="CV25" s="9"/>
      <c r="CW25" s="9"/>
      <c r="CX25" s="9"/>
      <c r="CY25" s="9"/>
      <c r="CZ25" s="9"/>
      <c r="DA25" s="9"/>
      <c r="DB25" s="9"/>
      <c r="DC25" s="9"/>
      <c r="DD25" s="9"/>
      <c r="DE25" s="9"/>
      <c r="DF25" s="9"/>
      <c r="DG25" s="9"/>
      <c r="DH25" s="9"/>
      <c r="DI25" s="9"/>
      <c r="DJ25" s="9"/>
      <c r="DK25" s="9"/>
      <c r="DL25" s="9"/>
      <c r="DM25" s="9"/>
      <c r="DN25" s="9"/>
      <c r="DO25" s="9"/>
      <c r="DP25" s="9"/>
      <c r="DQ25" s="9"/>
      <c r="DR25" s="9"/>
      <c r="DS25" s="9"/>
      <c r="DT25" s="9"/>
      <c r="DU25" s="9"/>
      <c r="DV25" s="9"/>
      <c r="DW25" s="9"/>
      <c r="DX25" s="9"/>
      <c r="DY25" s="9"/>
      <c r="DZ25" s="9"/>
      <c r="EA25" s="9"/>
      <c r="EB25" s="9"/>
      <c r="EC25" s="9"/>
      <c r="ED25" s="9"/>
      <c r="EE25" s="9"/>
      <c r="EF25" s="9"/>
      <c r="EG25" s="9"/>
      <c r="EH25" s="9"/>
      <c r="EI25" s="9"/>
      <c r="EJ25" s="9"/>
      <c r="EK25" s="9"/>
      <c r="EL25" s="9"/>
      <c r="EM25" s="9"/>
      <c r="EN25" s="9"/>
      <c r="EO25" s="9"/>
      <c r="EP25" s="9"/>
      <c r="EQ25" s="9"/>
      <c r="ER25" s="9"/>
      <c r="ES25" s="9"/>
      <c r="ET25" s="9"/>
      <c r="EU25" s="9"/>
      <c r="EV25" s="9"/>
      <c r="EW25" s="9"/>
      <c r="EX25" s="9"/>
      <c r="EY25" s="9"/>
      <c r="EZ25" s="9"/>
      <c r="FA25" s="9"/>
      <c r="FB25" s="9"/>
      <c r="FC25" s="9"/>
      <c r="FD25" s="9"/>
      <c r="FE25" s="9"/>
      <c r="FF25" s="9"/>
      <c r="FG25" s="9"/>
      <c r="FH25" s="9"/>
      <c r="FI25" s="9"/>
      <c r="FJ25" s="9"/>
      <c r="FK25" s="9"/>
      <c r="FL25" s="9"/>
      <c r="FM25" s="9"/>
      <c r="FN25" s="9"/>
      <c r="FO25" s="9"/>
      <c r="FP25" s="9"/>
      <c r="FQ25" s="9"/>
      <c r="FR25" s="9"/>
      <c r="FS25" s="9"/>
      <c r="FT25" s="9"/>
      <c r="FU25" s="9"/>
      <c r="FV25" s="9"/>
      <c r="FW25" s="9"/>
      <c r="FX25" s="9"/>
      <c r="FY25" s="9"/>
      <c r="FZ25" s="9"/>
      <c r="GA25" s="9"/>
      <c r="GB25" s="9"/>
      <c r="GC25" s="9"/>
      <c r="GD25" s="9"/>
      <c r="GE25" s="9"/>
      <c r="GF25" s="9"/>
      <c r="GG25" s="9"/>
      <c r="GH25" s="9"/>
      <c r="GI25" s="9"/>
      <c r="GJ25" s="9"/>
      <c r="GK25" s="9"/>
      <c r="GL25" s="9"/>
      <c r="GM25" s="9"/>
      <c r="GN25" s="9"/>
      <c r="GO25" s="9"/>
      <c r="GP25" s="9"/>
      <c r="GQ25" s="9"/>
      <c r="GR25" s="9"/>
      <c r="GS25" s="9"/>
      <c r="GT25" s="9"/>
      <c r="GU25" s="9"/>
      <c r="GV25" s="9"/>
      <c r="GW25" s="9"/>
      <c r="GX25" s="9"/>
      <c r="GY25" s="9"/>
      <c r="GZ25" s="9"/>
      <c r="HA25" s="9"/>
      <c r="HB25" s="9"/>
      <c r="HC25" s="9"/>
      <c r="HD25" s="9"/>
      <c r="HE25" s="9"/>
      <c r="HF25" s="9"/>
      <c r="HG25" s="9"/>
      <c r="HH25" s="9"/>
      <c r="HI25" s="9"/>
      <c r="HJ25" s="9"/>
      <c r="HK25" s="9"/>
      <c r="HL25" s="9"/>
      <c r="HM25" s="9"/>
      <c r="HN25" s="9"/>
      <c r="HO25" s="9"/>
      <c r="HP25" s="9"/>
      <c r="HQ25" s="9"/>
      <c r="HR25" s="9"/>
      <c r="HS25" s="9"/>
      <c r="HT25" s="9"/>
      <c r="HU25" s="9"/>
      <c r="HV25" s="9"/>
      <c r="HW25" s="9"/>
      <c r="HX25" s="9"/>
      <c r="HY25" s="9"/>
      <c r="HZ25" s="9"/>
      <c r="IA25" s="9"/>
      <c r="IB25" s="9"/>
      <c r="IC25" s="9"/>
      <c r="ID25" s="9"/>
      <c r="IE25" s="9"/>
      <c r="IF25" s="9"/>
      <c r="IG25" s="9"/>
      <c r="IH25" s="9"/>
      <c r="II25" s="9"/>
      <c r="IJ25" s="9"/>
      <c r="IK25" s="9"/>
      <c r="IL25" s="9"/>
      <c r="IM25" s="9"/>
      <c r="IN25" s="9"/>
      <c r="IO25" s="9"/>
      <c r="IP25" s="9"/>
      <c r="IQ25" s="9"/>
      <c r="IR25" s="9"/>
      <c r="IS25" s="9"/>
      <c r="IT25" s="9"/>
      <c r="IU25" s="9"/>
      <c r="IV25" s="9"/>
    </row>
    <row r="26" spans="2:256" s="1" customFormat="1" ht="12.75">
      <c r="B26" s="395"/>
      <c r="C26" s="118"/>
      <c r="D26" s="88"/>
      <c r="E26" s="88"/>
      <c r="F26" s="123" t="s">
        <v>97</v>
      </c>
      <c r="G26" s="208">
        <v>0</v>
      </c>
      <c r="H26" s="85">
        <v>0</v>
      </c>
      <c r="I26" s="85">
        <v>0</v>
      </c>
      <c r="J26" s="335">
        <f t="shared" si="0"/>
        <v>0</v>
      </c>
      <c r="K26" s="334">
        <f t="shared" si="1"/>
        <v>0</v>
      </c>
      <c r="L26" s="398"/>
      <c r="M26" s="27"/>
      <c r="N26" s="32"/>
      <c r="O26" s="32"/>
      <c r="P26" s="18"/>
      <c r="Q26" s="18"/>
      <c r="R26" s="18"/>
      <c r="S26" s="29"/>
      <c r="T26" s="28"/>
      <c r="U26" s="28"/>
      <c r="V26" s="28"/>
      <c r="W26" s="28"/>
      <c r="X26" s="30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9"/>
      <c r="CY26" s="9"/>
      <c r="CZ26" s="9"/>
      <c r="DA26" s="9"/>
      <c r="DB26" s="9"/>
      <c r="DC26" s="9"/>
      <c r="DD26" s="9"/>
      <c r="DE26" s="9"/>
      <c r="DF26" s="9"/>
      <c r="DG26" s="9"/>
      <c r="DH26" s="9"/>
      <c r="DI26" s="9"/>
      <c r="DJ26" s="9"/>
      <c r="DK26" s="9"/>
      <c r="DL26" s="9"/>
      <c r="DM26" s="9"/>
      <c r="DN26" s="9"/>
      <c r="DO26" s="9"/>
      <c r="DP26" s="9"/>
      <c r="DQ26" s="9"/>
      <c r="DR26" s="9"/>
      <c r="DS26" s="9"/>
      <c r="DT26" s="9"/>
      <c r="DU26" s="9"/>
      <c r="DV26" s="9"/>
      <c r="DW26" s="9"/>
      <c r="DX26" s="9"/>
      <c r="DY26" s="9"/>
      <c r="DZ26" s="9"/>
      <c r="EA26" s="9"/>
      <c r="EB26" s="9"/>
      <c r="EC26" s="9"/>
      <c r="ED26" s="9"/>
      <c r="EE26" s="9"/>
      <c r="EF26" s="9"/>
      <c r="EG26" s="9"/>
      <c r="EH26" s="9"/>
      <c r="EI26" s="9"/>
      <c r="EJ26" s="9"/>
      <c r="EK26" s="9"/>
      <c r="EL26" s="9"/>
      <c r="EM26" s="9"/>
      <c r="EN26" s="9"/>
      <c r="EO26" s="9"/>
      <c r="EP26" s="9"/>
      <c r="EQ26" s="9"/>
      <c r="ER26" s="9"/>
      <c r="ES26" s="9"/>
      <c r="ET26" s="9"/>
      <c r="EU26" s="9"/>
      <c r="EV26" s="9"/>
      <c r="EW26" s="9"/>
      <c r="EX26" s="9"/>
      <c r="EY26" s="9"/>
      <c r="EZ26" s="9"/>
      <c r="FA26" s="9"/>
      <c r="FB26" s="9"/>
      <c r="FC26" s="9"/>
      <c r="FD26" s="9"/>
      <c r="FE26" s="9"/>
      <c r="FF26" s="9"/>
      <c r="FG26" s="9"/>
      <c r="FH26" s="9"/>
      <c r="FI26" s="9"/>
      <c r="FJ26" s="9"/>
      <c r="FK26" s="9"/>
      <c r="FL26" s="9"/>
      <c r="FM26" s="9"/>
      <c r="FN26" s="9"/>
      <c r="FO26" s="9"/>
      <c r="FP26" s="9"/>
      <c r="FQ26" s="9"/>
      <c r="FR26" s="9"/>
      <c r="FS26" s="9"/>
      <c r="FT26" s="9"/>
      <c r="FU26" s="9"/>
      <c r="FV26" s="9"/>
      <c r="FW26" s="9"/>
      <c r="FX26" s="9"/>
      <c r="FY26" s="9"/>
      <c r="FZ26" s="9"/>
      <c r="GA26" s="9"/>
      <c r="GB26" s="9"/>
      <c r="GC26" s="9"/>
      <c r="GD26" s="9"/>
      <c r="GE26" s="9"/>
      <c r="GF26" s="9"/>
      <c r="GG26" s="9"/>
      <c r="GH26" s="9"/>
      <c r="GI26" s="9"/>
      <c r="GJ26" s="9"/>
      <c r="GK26" s="9"/>
      <c r="GL26" s="9"/>
      <c r="GM26" s="9"/>
      <c r="GN26" s="9"/>
      <c r="GO26" s="9"/>
      <c r="GP26" s="9"/>
      <c r="GQ26" s="9"/>
      <c r="GR26" s="9"/>
      <c r="GS26" s="9"/>
      <c r="GT26" s="9"/>
      <c r="GU26" s="9"/>
      <c r="GV26" s="9"/>
      <c r="GW26" s="9"/>
      <c r="GX26" s="9"/>
      <c r="GY26" s="9"/>
      <c r="GZ26" s="9"/>
      <c r="HA26" s="9"/>
      <c r="HB26" s="9"/>
      <c r="HC26" s="9"/>
      <c r="HD26" s="9"/>
      <c r="HE26" s="9"/>
      <c r="HF26" s="9"/>
      <c r="HG26" s="9"/>
      <c r="HH26" s="9"/>
      <c r="HI26" s="9"/>
      <c r="HJ26" s="9"/>
      <c r="HK26" s="9"/>
      <c r="HL26" s="9"/>
      <c r="HM26" s="9"/>
      <c r="HN26" s="9"/>
      <c r="HO26" s="9"/>
      <c r="HP26" s="9"/>
      <c r="HQ26" s="9"/>
      <c r="HR26" s="9"/>
      <c r="HS26" s="9"/>
      <c r="HT26" s="9"/>
      <c r="HU26" s="9"/>
      <c r="HV26" s="9"/>
      <c r="HW26" s="9"/>
      <c r="HX26" s="9"/>
      <c r="HY26" s="9"/>
      <c r="HZ26" s="9"/>
      <c r="IA26" s="9"/>
      <c r="IB26" s="9"/>
      <c r="IC26" s="9"/>
      <c r="ID26" s="9"/>
      <c r="IE26" s="9"/>
      <c r="IF26" s="9"/>
      <c r="IG26" s="9"/>
      <c r="IH26" s="9"/>
      <c r="II26" s="9"/>
      <c r="IJ26" s="9"/>
      <c r="IK26" s="9"/>
      <c r="IL26" s="9"/>
      <c r="IM26" s="9"/>
      <c r="IN26" s="9"/>
      <c r="IO26" s="9"/>
      <c r="IP26" s="9"/>
      <c r="IQ26" s="9"/>
      <c r="IR26" s="9"/>
      <c r="IS26" s="9"/>
      <c r="IT26" s="9"/>
      <c r="IU26" s="9"/>
      <c r="IV26" s="9"/>
    </row>
    <row r="27" spans="2:256" s="1" customFormat="1" ht="12.75">
      <c r="B27" s="395"/>
      <c r="C27" s="118"/>
      <c r="D27" s="88"/>
      <c r="E27" s="88"/>
      <c r="F27" s="123" t="s">
        <v>97</v>
      </c>
      <c r="G27" s="208">
        <v>0</v>
      </c>
      <c r="H27" s="85">
        <v>0</v>
      </c>
      <c r="I27" s="85">
        <v>0</v>
      </c>
      <c r="J27" s="335">
        <f t="shared" si="0"/>
        <v>0</v>
      </c>
      <c r="K27" s="334">
        <f t="shared" si="1"/>
        <v>0</v>
      </c>
      <c r="L27" s="398"/>
      <c r="M27" s="27"/>
      <c r="N27" s="32"/>
      <c r="O27" s="32"/>
      <c r="P27" s="18"/>
      <c r="Q27" s="18"/>
      <c r="R27" s="18"/>
      <c r="S27" s="29"/>
      <c r="T27" s="28"/>
      <c r="U27" s="28"/>
      <c r="V27" s="28"/>
      <c r="W27" s="28"/>
      <c r="X27" s="30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  <c r="FJ27" s="9"/>
      <c r="FK27" s="9"/>
      <c r="FL27" s="9"/>
      <c r="FM27" s="9"/>
      <c r="FN27" s="9"/>
      <c r="FO27" s="9"/>
      <c r="FP27" s="9"/>
      <c r="FQ27" s="9"/>
      <c r="FR27" s="9"/>
      <c r="FS27" s="9"/>
      <c r="FT27" s="9"/>
      <c r="FU27" s="9"/>
      <c r="FV27" s="9"/>
      <c r="FW27" s="9"/>
      <c r="FX27" s="9"/>
      <c r="FY27" s="9"/>
      <c r="FZ27" s="9"/>
      <c r="GA27" s="9"/>
      <c r="GB27" s="9"/>
      <c r="GC27" s="9"/>
      <c r="GD27" s="9"/>
      <c r="GE27" s="9"/>
      <c r="GF27" s="9"/>
      <c r="GG27" s="9"/>
      <c r="GH27" s="9"/>
      <c r="GI27" s="9"/>
      <c r="GJ27" s="9"/>
      <c r="GK27" s="9"/>
      <c r="GL27" s="9"/>
      <c r="GM27" s="9"/>
      <c r="GN27" s="9"/>
      <c r="GO27" s="9"/>
      <c r="GP27" s="9"/>
      <c r="GQ27" s="9"/>
      <c r="GR27" s="9"/>
      <c r="GS27" s="9"/>
      <c r="GT27" s="9"/>
      <c r="GU27" s="9"/>
      <c r="GV27" s="9"/>
      <c r="GW27" s="9"/>
      <c r="GX27" s="9"/>
      <c r="GY27" s="9"/>
      <c r="GZ27" s="9"/>
      <c r="HA27" s="9"/>
      <c r="HB27" s="9"/>
      <c r="HC27" s="9"/>
      <c r="HD27" s="9"/>
      <c r="HE27" s="9"/>
      <c r="HF27" s="9"/>
      <c r="HG27" s="9"/>
      <c r="HH27" s="9"/>
      <c r="HI27" s="9"/>
      <c r="HJ27" s="9"/>
      <c r="HK27" s="9"/>
      <c r="HL27" s="9"/>
      <c r="HM27" s="9"/>
      <c r="HN27" s="9"/>
      <c r="HO27" s="9"/>
      <c r="HP27" s="9"/>
      <c r="HQ27" s="9"/>
      <c r="HR27" s="9"/>
      <c r="HS27" s="9"/>
      <c r="HT27" s="9"/>
      <c r="HU27" s="9"/>
      <c r="HV27" s="9"/>
      <c r="HW27" s="9"/>
      <c r="HX27" s="9"/>
      <c r="HY27" s="9"/>
      <c r="HZ27" s="9"/>
      <c r="IA27" s="9"/>
      <c r="IB27" s="9"/>
      <c r="IC27" s="9"/>
      <c r="ID27" s="9"/>
      <c r="IE27" s="9"/>
      <c r="IF27" s="9"/>
      <c r="IG27" s="9"/>
      <c r="IH27" s="9"/>
      <c r="II27" s="9"/>
      <c r="IJ27" s="9"/>
      <c r="IK27" s="9"/>
      <c r="IL27" s="9"/>
      <c r="IM27" s="9"/>
      <c r="IN27" s="9"/>
      <c r="IO27" s="9"/>
      <c r="IP27" s="9"/>
      <c r="IQ27" s="9"/>
      <c r="IR27" s="9"/>
      <c r="IS27" s="9"/>
      <c r="IT27" s="9"/>
      <c r="IU27" s="9"/>
      <c r="IV27" s="9"/>
    </row>
    <row r="28" spans="2:256" ht="13.5" thickBot="1">
      <c r="B28" s="396"/>
      <c r="C28" s="204"/>
      <c r="D28" s="107"/>
      <c r="E28" s="200"/>
      <c r="F28" s="206" t="s">
        <v>97</v>
      </c>
      <c r="G28" s="209">
        <v>0</v>
      </c>
      <c r="H28" s="201">
        <v>0</v>
      </c>
      <c r="I28" s="201">
        <v>0</v>
      </c>
      <c r="J28" s="336">
        <f t="shared" si="0"/>
        <v>0</v>
      </c>
      <c r="K28" s="337">
        <f t="shared" si="1"/>
        <v>0</v>
      </c>
      <c r="L28" s="399"/>
      <c r="M28" s="27"/>
      <c r="N28" s="32"/>
      <c r="O28" s="32"/>
      <c r="P28" s="32"/>
      <c r="Q28" s="32"/>
      <c r="R28" s="32"/>
      <c r="S28" s="33"/>
      <c r="T28" s="32"/>
      <c r="U28" s="32"/>
      <c r="V28" s="32"/>
      <c r="W28" s="32"/>
      <c r="X28" s="34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</row>
    <row r="29" spans="2:24" ht="16.5" thickBot="1">
      <c r="B29" s="24"/>
      <c r="C29" s="213"/>
      <c r="D29" s="48"/>
      <c r="E29" s="49"/>
      <c r="F29" s="49"/>
      <c r="G29" s="49"/>
      <c r="H29" s="49"/>
      <c r="I29" s="49"/>
      <c r="J29" s="38"/>
      <c r="K29" s="338" t="s">
        <v>62</v>
      </c>
      <c r="L29" s="339">
        <f>SUM(L11:L28)</f>
        <v>5562000</v>
      </c>
      <c r="M29" s="25"/>
      <c r="N29" s="25"/>
      <c r="O29" s="25"/>
      <c r="P29" s="32"/>
      <c r="Q29" s="32"/>
      <c r="R29" s="32"/>
      <c r="S29" s="35"/>
      <c r="T29" s="35"/>
      <c r="U29" s="36"/>
      <c r="V29" s="36"/>
      <c r="W29" s="37"/>
      <c r="X29" s="37"/>
    </row>
    <row r="30" spans="2:24" ht="12.75">
      <c r="B30" s="24"/>
      <c r="C30" s="48"/>
      <c r="D30" s="48"/>
      <c r="E30" s="49"/>
      <c r="F30" s="49"/>
      <c r="G30" s="49"/>
      <c r="H30" s="49"/>
      <c r="I30" s="49"/>
      <c r="J30" s="38"/>
      <c r="K30" s="38"/>
      <c r="L30" s="38"/>
      <c r="M30" s="25"/>
      <c r="N30" s="25"/>
      <c r="O30" s="25"/>
      <c r="P30" s="32"/>
      <c r="Q30" s="32"/>
      <c r="R30" s="32"/>
      <c r="S30" s="35"/>
      <c r="T30" s="35"/>
      <c r="U30" s="36"/>
      <c r="V30" s="36"/>
      <c r="W30" s="37"/>
      <c r="X30" s="37"/>
    </row>
    <row r="31" spans="2:24" ht="12.75">
      <c r="B31" s="24"/>
      <c r="C31" s="24"/>
      <c r="D31" s="24"/>
      <c r="E31" s="24"/>
      <c r="F31" s="24"/>
      <c r="G31" s="24"/>
      <c r="H31" s="24"/>
      <c r="I31" s="24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6"/>
      <c r="V31" s="36"/>
      <c r="W31" s="37"/>
      <c r="X31" s="37"/>
    </row>
    <row r="32" spans="2:24" ht="12.75">
      <c r="B32" s="24"/>
      <c r="C32" s="24"/>
      <c r="D32" s="24"/>
      <c r="E32" s="24"/>
      <c r="F32" s="24"/>
      <c r="G32" s="24"/>
      <c r="H32" s="24"/>
      <c r="I32" s="24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6"/>
      <c r="V32" s="36"/>
      <c r="W32" s="37"/>
      <c r="X32" s="37"/>
    </row>
    <row r="33" spans="2:24" ht="12.75">
      <c r="B33" s="24"/>
      <c r="C33" s="24"/>
      <c r="D33" s="24"/>
      <c r="E33" s="24"/>
      <c r="F33" s="24"/>
      <c r="G33" s="24"/>
      <c r="H33" s="24"/>
      <c r="I33" s="24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6"/>
      <c r="V33" s="36"/>
      <c r="W33" s="37"/>
      <c r="X33" s="37"/>
    </row>
    <row r="34" spans="2:24" ht="12.75">
      <c r="B34" s="24"/>
      <c r="C34" s="24"/>
      <c r="D34" s="24"/>
      <c r="E34" s="24"/>
      <c r="F34" s="24"/>
      <c r="G34" s="24"/>
      <c r="H34" s="24"/>
      <c r="I34" s="24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6"/>
      <c r="V34" s="36"/>
      <c r="W34" s="37"/>
      <c r="X34" s="37"/>
    </row>
  </sheetData>
  <sheetProtection password="9C6E" sheet="1"/>
  <mergeCells count="12">
    <mergeCell ref="T10:W10"/>
    <mergeCell ref="B11:B28"/>
    <mergeCell ref="L11:L28"/>
    <mergeCell ref="F9:F10"/>
    <mergeCell ref="G9:J9"/>
    <mergeCell ref="K9:K10"/>
    <mergeCell ref="B7:E7"/>
    <mergeCell ref="B9:B10"/>
    <mergeCell ref="C9:C10"/>
    <mergeCell ref="D9:D10"/>
    <mergeCell ref="E9:E10"/>
    <mergeCell ref="L9:L10"/>
  </mergeCells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C00000"/>
    <pageSetUpPr fitToPage="1"/>
  </sheetPr>
  <dimension ref="A1:K91"/>
  <sheetViews>
    <sheetView showGridLines="0" zoomScale="80" zoomScaleNormal="80" zoomScalePageLayoutView="0" workbookViewId="0" topLeftCell="A1">
      <selection activeCell="G75" sqref="G75"/>
    </sheetView>
  </sheetViews>
  <sheetFormatPr defaultColWidth="11.421875" defaultRowHeight="12.75"/>
  <cols>
    <col min="1" max="1" width="24.00390625" style="9" customWidth="1"/>
    <col min="2" max="2" width="21.140625" style="3" customWidth="1"/>
    <col min="3" max="3" width="57.421875" style="3" bestFit="1" customWidth="1"/>
    <col min="4" max="4" width="17.00390625" style="3" customWidth="1"/>
    <col min="5" max="5" width="14.28125" style="3" customWidth="1"/>
    <col min="6" max="6" width="14.421875" style="22" customWidth="1"/>
    <col min="7" max="7" width="14.28125" style="5" customWidth="1"/>
    <col min="8" max="8" width="16.57421875" style="5" customWidth="1"/>
    <col min="9" max="9" width="11.421875" style="3" customWidth="1"/>
    <col min="10" max="10" width="13.421875" style="3" bestFit="1" customWidth="1"/>
    <col min="11" max="11" width="11.421875" style="3" customWidth="1"/>
    <col min="12" max="12" width="20.28125" style="3" customWidth="1"/>
    <col min="13" max="16384" width="11.421875" style="3" customWidth="1"/>
  </cols>
  <sheetData>
    <row r="1" spans="3:8" ht="12.75">
      <c r="C1" s="47"/>
      <c r="D1" s="47" t="s">
        <v>101</v>
      </c>
      <c r="E1" s="47"/>
      <c r="F1" s="47"/>
      <c r="G1" s="47"/>
      <c r="H1" s="47"/>
    </row>
    <row r="2" spans="3:8" ht="12.75">
      <c r="C2" s="47"/>
      <c r="D2" s="47" t="s">
        <v>104</v>
      </c>
      <c r="E2" s="47"/>
      <c r="F2" s="47"/>
      <c r="G2" s="47"/>
      <c r="H2" s="47"/>
    </row>
    <row r="3" spans="3:8" ht="12.75">
      <c r="C3" s="47"/>
      <c r="E3" s="47"/>
      <c r="F3" s="47"/>
      <c r="G3" s="47"/>
      <c r="H3" s="47"/>
    </row>
    <row r="4" spans="3:8" ht="19.5" customHeight="1">
      <c r="C4" s="74" t="s">
        <v>0</v>
      </c>
      <c r="D4" s="410" t="str">
        <f>+'A) Reajuste Tarifas y Ocupación'!D9</f>
        <v>BIENVALP</v>
      </c>
      <c r="E4" s="411"/>
      <c r="F4" s="47"/>
      <c r="G4" s="47"/>
      <c r="H4" s="47"/>
    </row>
    <row r="5" spans="2:8" ht="12.75">
      <c r="B5" s="47"/>
      <c r="C5" s="70"/>
      <c r="D5" s="47"/>
      <c r="E5" s="47"/>
      <c r="F5" s="47"/>
      <c r="G5" s="47"/>
      <c r="H5" s="47"/>
    </row>
    <row r="6" spans="2:8" ht="12.75">
      <c r="B6" s="47"/>
      <c r="C6" s="70"/>
      <c r="D6" s="47"/>
      <c r="E6" s="47"/>
      <c r="F6" s="47"/>
      <c r="G6" s="47"/>
      <c r="H6" s="47"/>
    </row>
    <row r="7" ht="12.75">
      <c r="C7" s="5"/>
    </row>
    <row r="8" spans="1:7" ht="15.75">
      <c r="A8" s="358" t="s">
        <v>106</v>
      </c>
      <c r="B8" s="358"/>
      <c r="C8" s="358"/>
      <c r="D8" s="70"/>
      <c r="G8" s="3"/>
    </row>
    <row r="10" spans="1:8" ht="12.75" customHeight="1">
      <c r="A10" s="418" t="s">
        <v>79</v>
      </c>
      <c r="B10" s="416" t="s">
        <v>44</v>
      </c>
      <c r="C10" s="414" t="s">
        <v>45</v>
      </c>
      <c r="D10" s="423" t="s">
        <v>46</v>
      </c>
      <c r="E10" s="420" t="s">
        <v>47</v>
      </c>
      <c r="F10" s="421"/>
      <c r="G10" s="422"/>
      <c r="H10" s="412" t="s">
        <v>173</v>
      </c>
    </row>
    <row r="11" spans="1:8" ht="25.5">
      <c r="A11" s="419"/>
      <c r="B11" s="417"/>
      <c r="C11" s="415"/>
      <c r="D11" s="424"/>
      <c r="E11" s="40" t="s">
        <v>39</v>
      </c>
      <c r="F11" s="41" t="s">
        <v>40</v>
      </c>
      <c r="G11" s="42" t="s">
        <v>5</v>
      </c>
      <c r="H11" s="413"/>
    </row>
    <row r="12" spans="1:8" ht="15.75" customHeight="1">
      <c r="A12" s="407" t="str">
        <f>+'A) Reajuste Tarifas y Ocupación'!A16</f>
        <v>DALEGRÍA</v>
      </c>
      <c r="B12" s="59"/>
      <c r="C12" s="44" t="s">
        <v>9</v>
      </c>
      <c r="D12" s="45">
        <f>+D13+D40</f>
        <v>5562000</v>
      </c>
      <c r="E12" s="43"/>
      <c r="F12" s="43"/>
      <c r="G12" s="43"/>
      <c r="H12" s="46">
        <f>SUM(H13,H18)</f>
        <v>5562000</v>
      </c>
    </row>
    <row r="13" spans="1:11" ht="12.75">
      <c r="A13" s="408"/>
      <c r="B13" s="215"/>
      <c r="C13" s="216" t="s">
        <v>10</v>
      </c>
      <c r="D13" s="217">
        <f>+D14+D19</f>
        <v>5562000</v>
      </c>
      <c r="E13" s="218"/>
      <c r="F13" s="218"/>
      <c r="G13" s="218"/>
      <c r="H13" s="217">
        <f>+H14+H19</f>
        <v>5562000</v>
      </c>
      <c r="K13" s="3" t="s">
        <v>166</v>
      </c>
    </row>
    <row r="14" spans="1:8" ht="12.75">
      <c r="A14" s="408"/>
      <c r="B14" s="219"/>
      <c r="C14" s="220" t="s">
        <v>10</v>
      </c>
      <c r="D14" s="221">
        <f>SUM(D15:D18)</f>
        <v>5562000</v>
      </c>
      <c r="E14" s="222"/>
      <c r="F14" s="222"/>
      <c r="G14" s="222"/>
      <c r="H14" s="223">
        <f>SUM(H15:H18)</f>
        <v>5562000</v>
      </c>
    </row>
    <row r="15" spans="1:8" ht="12.75">
      <c r="A15" s="408"/>
      <c r="B15" s="224">
        <v>53103040100000</v>
      </c>
      <c r="C15" s="225" t="s">
        <v>65</v>
      </c>
      <c r="D15" s="247">
        <f>'C) Remuneraciones'!L11</f>
        <v>5562000</v>
      </c>
      <c r="E15" s="226"/>
      <c r="F15" s="227"/>
      <c r="G15" s="228"/>
      <c r="H15" s="229">
        <f>D15+G15</f>
        <v>5562000</v>
      </c>
    </row>
    <row r="16" spans="1:8" ht="12.75">
      <c r="A16" s="408"/>
      <c r="B16" s="224">
        <v>53103050000000</v>
      </c>
      <c r="C16" s="225" t="s">
        <v>123</v>
      </c>
      <c r="D16" s="91">
        <v>0</v>
      </c>
      <c r="E16" s="92">
        <v>0</v>
      </c>
      <c r="F16" s="93">
        <v>0</v>
      </c>
      <c r="G16" s="230">
        <f>E16*F16</f>
        <v>0</v>
      </c>
      <c r="H16" s="229">
        <f>D16+G16</f>
        <v>0</v>
      </c>
    </row>
    <row r="17" spans="1:8" ht="12.75">
      <c r="A17" s="408"/>
      <c r="B17" s="231">
        <v>53103040400000</v>
      </c>
      <c r="C17" s="232" t="s">
        <v>124</v>
      </c>
      <c r="D17" s="91">
        <v>0</v>
      </c>
      <c r="E17" s="92">
        <v>0</v>
      </c>
      <c r="F17" s="93">
        <v>0</v>
      </c>
      <c r="G17" s="230">
        <f>E17*F17</f>
        <v>0</v>
      </c>
      <c r="H17" s="229">
        <f>D17+G17</f>
        <v>0</v>
      </c>
    </row>
    <row r="18" spans="1:8" ht="12.75">
      <c r="A18" s="408"/>
      <c r="B18" s="224">
        <v>53103080010000</v>
      </c>
      <c r="C18" s="225" t="s">
        <v>125</v>
      </c>
      <c r="D18" s="91">
        <v>0</v>
      </c>
      <c r="E18" s="92">
        <v>0</v>
      </c>
      <c r="F18" s="93">
        <v>0</v>
      </c>
      <c r="G18" s="230">
        <f>E18*F18</f>
        <v>0</v>
      </c>
      <c r="H18" s="229">
        <f>D18+G18</f>
        <v>0</v>
      </c>
    </row>
    <row r="19" spans="1:8" ht="12.75">
      <c r="A19" s="408"/>
      <c r="B19" s="219"/>
      <c r="C19" s="220" t="s">
        <v>11</v>
      </c>
      <c r="D19" s="221">
        <f>SUM(D20:D39)</f>
        <v>0</v>
      </c>
      <c r="E19" s="222"/>
      <c r="F19" s="222"/>
      <c r="G19" s="221">
        <f>SUM(G20:G39)</f>
        <v>0</v>
      </c>
      <c r="H19" s="223">
        <f>SUM(H20:H39)</f>
        <v>0</v>
      </c>
    </row>
    <row r="20" spans="1:8" ht="12.75">
      <c r="A20" s="408"/>
      <c r="B20" s="224">
        <v>53201010100000</v>
      </c>
      <c r="C20" s="233" t="s">
        <v>126</v>
      </c>
      <c r="D20" s="94">
        <v>0</v>
      </c>
      <c r="E20" s="92">
        <v>0</v>
      </c>
      <c r="F20" s="93">
        <v>0</v>
      </c>
      <c r="G20" s="230">
        <f aca="true" t="shared" si="0" ref="G20:G39">E20*F20</f>
        <v>0</v>
      </c>
      <c r="H20" s="229">
        <f aca="true" t="shared" si="1" ref="H20:H39">D20+G20</f>
        <v>0</v>
      </c>
    </row>
    <row r="21" spans="1:8" ht="12.75">
      <c r="A21" s="408"/>
      <c r="B21" s="224">
        <v>53201010100000</v>
      </c>
      <c r="C21" s="233" t="s">
        <v>127</v>
      </c>
      <c r="D21" s="94">
        <v>0</v>
      </c>
      <c r="E21" s="92">
        <v>0</v>
      </c>
      <c r="F21" s="93">
        <v>0</v>
      </c>
      <c r="G21" s="230">
        <f t="shared" si="0"/>
        <v>0</v>
      </c>
      <c r="H21" s="229">
        <f t="shared" si="1"/>
        <v>0</v>
      </c>
    </row>
    <row r="22" spans="1:8" ht="12.75">
      <c r="A22" s="408"/>
      <c r="B22" s="224">
        <v>53201010100000</v>
      </c>
      <c r="C22" s="233" t="s">
        <v>128</v>
      </c>
      <c r="D22" s="94">
        <v>0</v>
      </c>
      <c r="E22" s="92">
        <v>0</v>
      </c>
      <c r="F22" s="95">
        <v>0</v>
      </c>
      <c r="G22" s="230">
        <f t="shared" si="0"/>
        <v>0</v>
      </c>
      <c r="H22" s="229">
        <f t="shared" si="1"/>
        <v>0</v>
      </c>
    </row>
    <row r="23" spans="1:8" ht="12.75">
      <c r="A23" s="408"/>
      <c r="B23" s="224">
        <v>53202010100000</v>
      </c>
      <c r="C23" s="225" t="s">
        <v>129</v>
      </c>
      <c r="D23" s="96">
        <v>0</v>
      </c>
      <c r="E23" s="96">
        <v>0</v>
      </c>
      <c r="F23" s="97">
        <v>0</v>
      </c>
      <c r="G23" s="230">
        <f t="shared" si="0"/>
        <v>0</v>
      </c>
      <c r="H23" s="229">
        <f t="shared" si="1"/>
        <v>0</v>
      </c>
    </row>
    <row r="24" spans="1:8" ht="12.75">
      <c r="A24" s="408"/>
      <c r="B24" s="224">
        <v>53203010100000</v>
      </c>
      <c r="C24" s="225" t="s">
        <v>12</v>
      </c>
      <c r="D24" s="98">
        <v>0</v>
      </c>
      <c r="E24" s="98">
        <v>0</v>
      </c>
      <c r="F24" s="99">
        <v>0</v>
      </c>
      <c r="G24" s="230">
        <f t="shared" si="0"/>
        <v>0</v>
      </c>
      <c r="H24" s="229">
        <f t="shared" si="1"/>
        <v>0</v>
      </c>
    </row>
    <row r="25" spans="1:8" ht="12.75">
      <c r="A25" s="408"/>
      <c r="B25" s="224">
        <v>53203030000000</v>
      </c>
      <c r="C25" s="225" t="s">
        <v>130</v>
      </c>
      <c r="D25" s="98">
        <v>0</v>
      </c>
      <c r="E25" s="98">
        <v>0</v>
      </c>
      <c r="F25" s="99">
        <v>0</v>
      </c>
      <c r="G25" s="230">
        <f t="shared" si="0"/>
        <v>0</v>
      </c>
      <c r="H25" s="229">
        <f t="shared" si="1"/>
        <v>0</v>
      </c>
    </row>
    <row r="26" spans="1:8" ht="12.75">
      <c r="A26" s="408"/>
      <c r="B26" s="224">
        <v>53204030000000</v>
      </c>
      <c r="C26" s="225" t="s">
        <v>131</v>
      </c>
      <c r="D26" s="98">
        <v>0</v>
      </c>
      <c r="E26" s="98">
        <v>0</v>
      </c>
      <c r="F26" s="99">
        <v>0</v>
      </c>
      <c r="G26" s="230">
        <f t="shared" si="0"/>
        <v>0</v>
      </c>
      <c r="H26" s="229">
        <f>D26+G26</f>
        <v>0</v>
      </c>
    </row>
    <row r="27" spans="1:8" ht="12.75">
      <c r="A27" s="408"/>
      <c r="B27" s="224">
        <v>53204100100001</v>
      </c>
      <c r="C27" s="225" t="s">
        <v>13</v>
      </c>
      <c r="D27" s="98">
        <v>0</v>
      </c>
      <c r="E27" s="98">
        <v>0</v>
      </c>
      <c r="F27" s="99">
        <v>0</v>
      </c>
      <c r="G27" s="230">
        <f t="shared" si="0"/>
        <v>0</v>
      </c>
      <c r="H27" s="229">
        <f t="shared" si="1"/>
        <v>0</v>
      </c>
    </row>
    <row r="28" spans="1:8" ht="12.75">
      <c r="A28" s="408"/>
      <c r="B28" s="224">
        <v>53204130100000</v>
      </c>
      <c r="C28" s="225" t="s">
        <v>132</v>
      </c>
      <c r="D28" s="98">
        <v>0</v>
      </c>
      <c r="E28" s="98">
        <v>0</v>
      </c>
      <c r="F28" s="99">
        <v>0</v>
      </c>
      <c r="G28" s="230">
        <f t="shared" si="0"/>
        <v>0</v>
      </c>
      <c r="H28" s="229">
        <f t="shared" si="1"/>
        <v>0</v>
      </c>
    </row>
    <row r="29" spans="1:8" ht="12.75">
      <c r="A29" s="408"/>
      <c r="B29" s="224">
        <v>53205010100000</v>
      </c>
      <c r="C29" s="225" t="s">
        <v>14</v>
      </c>
      <c r="D29" s="98">
        <v>0</v>
      </c>
      <c r="E29" s="98">
        <v>0</v>
      </c>
      <c r="F29" s="99">
        <v>0</v>
      </c>
      <c r="G29" s="230">
        <f t="shared" si="0"/>
        <v>0</v>
      </c>
      <c r="H29" s="229">
        <f t="shared" si="1"/>
        <v>0</v>
      </c>
    </row>
    <row r="30" spans="1:8" ht="12.75">
      <c r="A30" s="408"/>
      <c r="B30" s="224">
        <v>53205020100000</v>
      </c>
      <c r="C30" s="225" t="s">
        <v>15</v>
      </c>
      <c r="D30" s="98">
        <v>0</v>
      </c>
      <c r="E30" s="98">
        <v>0</v>
      </c>
      <c r="F30" s="99">
        <v>0</v>
      </c>
      <c r="G30" s="230">
        <f t="shared" si="0"/>
        <v>0</v>
      </c>
      <c r="H30" s="229">
        <f t="shared" si="1"/>
        <v>0</v>
      </c>
    </row>
    <row r="31" spans="1:8" ht="12.75">
      <c r="A31" s="408"/>
      <c r="B31" s="224">
        <v>53205030100000</v>
      </c>
      <c r="C31" s="225" t="s">
        <v>16</v>
      </c>
      <c r="D31" s="98">
        <v>0</v>
      </c>
      <c r="E31" s="98">
        <v>0</v>
      </c>
      <c r="F31" s="99">
        <v>0</v>
      </c>
      <c r="G31" s="230">
        <f t="shared" si="0"/>
        <v>0</v>
      </c>
      <c r="H31" s="229">
        <f t="shared" si="1"/>
        <v>0</v>
      </c>
    </row>
    <row r="32" spans="1:8" ht="12.75">
      <c r="A32" s="408"/>
      <c r="B32" s="224">
        <v>53205050100000</v>
      </c>
      <c r="C32" s="225" t="s">
        <v>17</v>
      </c>
      <c r="D32" s="98">
        <v>0</v>
      </c>
      <c r="E32" s="98">
        <v>0</v>
      </c>
      <c r="F32" s="99">
        <v>0</v>
      </c>
      <c r="G32" s="230">
        <f t="shared" si="0"/>
        <v>0</v>
      </c>
      <c r="H32" s="229">
        <f t="shared" si="1"/>
        <v>0</v>
      </c>
    </row>
    <row r="33" spans="1:8" ht="12.75">
      <c r="A33" s="408"/>
      <c r="B33" s="224">
        <v>53205070100000</v>
      </c>
      <c r="C33" s="225" t="s">
        <v>18</v>
      </c>
      <c r="D33" s="98">
        <v>0</v>
      </c>
      <c r="E33" s="98">
        <v>0</v>
      </c>
      <c r="F33" s="99">
        <v>0</v>
      </c>
      <c r="G33" s="230">
        <f t="shared" si="0"/>
        <v>0</v>
      </c>
      <c r="H33" s="229">
        <f t="shared" si="1"/>
        <v>0</v>
      </c>
    </row>
    <row r="34" spans="1:8" ht="12.75">
      <c r="A34" s="408"/>
      <c r="B34" s="224">
        <v>53208010100000</v>
      </c>
      <c r="C34" s="225" t="s">
        <v>19</v>
      </c>
      <c r="D34" s="98">
        <v>0</v>
      </c>
      <c r="E34" s="98">
        <v>0</v>
      </c>
      <c r="F34" s="99">
        <v>0</v>
      </c>
      <c r="G34" s="230">
        <f t="shared" si="0"/>
        <v>0</v>
      </c>
      <c r="H34" s="229">
        <f t="shared" si="1"/>
        <v>0</v>
      </c>
    </row>
    <row r="35" spans="1:8" ht="12.75">
      <c r="A35" s="408"/>
      <c r="B35" s="224">
        <v>53208070100001</v>
      </c>
      <c r="C35" s="225" t="s">
        <v>20</v>
      </c>
      <c r="D35" s="100">
        <v>0</v>
      </c>
      <c r="E35" s="100">
        <v>0</v>
      </c>
      <c r="F35" s="97">
        <v>0</v>
      </c>
      <c r="G35" s="230">
        <f t="shared" si="0"/>
        <v>0</v>
      </c>
      <c r="H35" s="229">
        <f t="shared" si="1"/>
        <v>0</v>
      </c>
    </row>
    <row r="36" spans="1:8" ht="12.75">
      <c r="A36" s="408"/>
      <c r="B36" s="224">
        <v>53208100100001</v>
      </c>
      <c r="C36" s="225" t="s">
        <v>133</v>
      </c>
      <c r="D36" s="98">
        <v>0</v>
      </c>
      <c r="E36" s="98">
        <v>0</v>
      </c>
      <c r="F36" s="99">
        <v>0</v>
      </c>
      <c r="G36" s="230">
        <f t="shared" si="0"/>
        <v>0</v>
      </c>
      <c r="H36" s="229">
        <f t="shared" si="1"/>
        <v>0</v>
      </c>
    </row>
    <row r="37" spans="1:8" ht="12.75">
      <c r="A37" s="408"/>
      <c r="B37" s="224">
        <v>53211030000000</v>
      </c>
      <c r="C37" s="225" t="s">
        <v>21</v>
      </c>
      <c r="D37" s="98">
        <v>0</v>
      </c>
      <c r="E37" s="98">
        <v>0</v>
      </c>
      <c r="F37" s="99">
        <v>0</v>
      </c>
      <c r="G37" s="230">
        <f t="shared" si="0"/>
        <v>0</v>
      </c>
      <c r="H37" s="229">
        <f t="shared" si="1"/>
        <v>0</v>
      </c>
    </row>
    <row r="38" spans="1:8" ht="15.75" customHeight="1">
      <c r="A38" s="408"/>
      <c r="B38" s="224">
        <v>53212020100000</v>
      </c>
      <c r="C38" s="225" t="s">
        <v>134</v>
      </c>
      <c r="D38" s="98">
        <v>0</v>
      </c>
      <c r="E38" s="98">
        <v>0</v>
      </c>
      <c r="F38" s="99">
        <v>0</v>
      </c>
      <c r="G38" s="230">
        <f t="shared" si="0"/>
        <v>0</v>
      </c>
      <c r="H38" s="229">
        <f t="shared" si="1"/>
        <v>0</v>
      </c>
    </row>
    <row r="39" spans="1:8" ht="12.75">
      <c r="A39" s="408"/>
      <c r="B39" s="224">
        <v>53214020000000</v>
      </c>
      <c r="C39" s="225" t="s">
        <v>135</v>
      </c>
      <c r="D39" s="100">
        <v>0</v>
      </c>
      <c r="E39" s="100">
        <v>0</v>
      </c>
      <c r="F39" s="97">
        <v>0</v>
      </c>
      <c r="G39" s="230">
        <f t="shared" si="0"/>
        <v>0</v>
      </c>
      <c r="H39" s="229">
        <f t="shared" si="1"/>
        <v>0</v>
      </c>
    </row>
    <row r="40" spans="1:8" ht="12.75">
      <c r="A40" s="408"/>
      <c r="B40" s="215"/>
      <c r="C40" s="216" t="s">
        <v>22</v>
      </c>
      <c r="D40" s="217">
        <f>+D46+D48+D57+D66+D74</f>
        <v>0</v>
      </c>
      <c r="E40" s="218"/>
      <c r="F40" s="218"/>
      <c r="G40" s="217">
        <f>+G41+G46+G48+G57+G66+G74</f>
        <v>0</v>
      </c>
      <c r="H40" s="234">
        <f>+H41+H46+H48+H57+H66+H74</f>
        <v>0</v>
      </c>
    </row>
    <row r="41" spans="1:8" ht="12.75">
      <c r="A41" s="408"/>
      <c r="B41" s="219"/>
      <c r="C41" s="220" t="s">
        <v>23</v>
      </c>
      <c r="D41" s="221">
        <f>SUM(D42:D45)</f>
        <v>0</v>
      </c>
      <c r="E41" s="235"/>
      <c r="F41" s="235"/>
      <c r="G41" s="236">
        <f>SUM(G42:G45)</f>
        <v>0</v>
      </c>
      <c r="H41" s="237">
        <f>SUM(H42:H45)</f>
        <v>0</v>
      </c>
    </row>
    <row r="42" spans="1:8" ht="12.75">
      <c r="A42" s="408"/>
      <c r="B42" s="224">
        <v>53202020100000</v>
      </c>
      <c r="C42" s="225" t="s">
        <v>136</v>
      </c>
      <c r="D42" s="91">
        <v>0</v>
      </c>
      <c r="E42" s="92">
        <v>0</v>
      </c>
      <c r="F42" s="95">
        <v>0</v>
      </c>
      <c r="G42" s="230">
        <f>E42*F42</f>
        <v>0</v>
      </c>
      <c r="H42" s="229">
        <f aca="true" t="shared" si="2" ref="H42:H75">D42+G42</f>
        <v>0</v>
      </c>
    </row>
    <row r="43" spans="1:8" ht="12.75">
      <c r="A43" s="408"/>
      <c r="B43" s="224">
        <v>53202030000000</v>
      </c>
      <c r="C43" s="225" t="s">
        <v>137</v>
      </c>
      <c r="D43" s="91">
        <v>0</v>
      </c>
      <c r="E43" s="92">
        <v>0</v>
      </c>
      <c r="F43" s="95">
        <v>0</v>
      </c>
      <c r="G43" s="230">
        <f aca="true" t="shared" si="3" ref="G43:G75">E43*F43</f>
        <v>0</v>
      </c>
      <c r="H43" s="229">
        <f t="shared" si="2"/>
        <v>0</v>
      </c>
    </row>
    <row r="44" spans="1:8" ht="12.75">
      <c r="A44" s="408"/>
      <c r="B44" s="224">
        <v>53211020000000</v>
      </c>
      <c r="C44" s="225" t="s">
        <v>24</v>
      </c>
      <c r="D44" s="98">
        <v>0</v>
      </c>
      <c r="E44" s="98">
        <v>0</v>
      </c>
      <c r="F44" s="99">
        <v>0</v>
      </c>
      <c r="G44" s="230">
        <f t="shared" si="3"/>
        <v>0</v>
      </c>
      <c r="H44" s="229">
        <f t="shared" si="2"/>
        <v>0</v>
      </c>
    </row>
    <row r="45" spans="1:8" ht="12.75">
      <c r="A45" s="408"/>
      <c r="B45" s="224">
        <v>53101040600000</v>
      </c>
      <c r="C45" s="225" t="s">
        <v>138</v>
      </c>
      <c r="D45" s="98">
        <v>0</v>
      </c>
      <c r="E45" s="98">
        <v>0</v>
      </c>
      <c r="F45" s="99">
        <v>0</v>
      </c>
      <c r="G45" s="230">
        <f t="shared" si="3"/>
        <v>0</v>
      </c>
      <c r="H45" s="229">
        <f t="shared" si="2"/>
        <v>0</v>
      </c>
    </row>
    <row r="46" spans="1:8" ht="12.75">
      <c r="A46" s="408"/>
      <c r="B46" s="219"/>
      <c r="C46" s="220" t="s">
        <v>25</v>
      </c>
      <c r="D46" s="221">
        <f>SUM(D47)</f>
        <v>0</v>
      </c>
      <c r="E46" s="235"/>
      <c r="F46" s="238"/>
      <c r="G46" s="236">
        <f>SUM(G47:G47)</f>
        <v>0</v>
      </c>
      <c r="H46" s="237">
        <f>SUM(H47:H47)</f>
        <v>0</v>
      </c>
    </row>
    <row r="47" spans="1:8" ht="12.75">
      <c r="A47" s="408"/>
      <c r="B47" s="239">
        <v>53205990000000</v>
      </c>
      <c r="C47" s="225" t="s">
        <v>26</v>
      </c>
      <c r="D47" s="98">
        <v>0</v>
      </c>
      <c r="E47" s="98">
        <v>0</v>
      </c>
      <c r="F47" s="99">
        <v>0</v>
      </c>
      <c r="G47" s="230">
        <f t="shared" si="3"/>
        <v>0</v>
      </c>
      <c r="H47" s="229">
        <f t="shared" si="2"/>
        <v>0</v>
      </c>
    </row>
    <row r="48" spans="1:8" ht="12.75">
      <c r="A48" s="408"/>
      <c r="B48" s="219"/>
      <c r="C48" s="220" t="s">
        <v>27</v>
      </c>
      <c r="D48" s="221">
        <f>SUM(D49:D56)</f>
        <v>0</v>
      </c>
      <c r="E48" s="235"/>
      <c r="F48" s="238"/>
      <c r="G48" s="221">
        <f>SUM(G49:G56)</f>
        <v>0</v>
      </c>
      <c r="H48" s="223">
        <f>SUM(H49:H56)</f>
        <v>0</v>
      </c>
    </row>
    <row r="49" spans="1:8" ht="12.75">
      <c r="A49" s="408"/>
      <c r="B49" s="224">
        <v>53204010000000</v>
      </c>
      <c r="C49" s="225" t="s">
        <v>28</v>
      </c>
      <c r="D49" s="98">
        <v>0</v>
      </c>
      <c r="E49" s="98">
        <v>0</v>
      </c>
      <c r="F49" s="99">
        <v>0</v>
      </c>
      <c r="G49" s="230">
        <f t="shared" si="3"/>
        <v>0</v>
      </c>
      <c r="H49" s="229">
        <f t="shared" si="2"/>
        <v>0</v>
      </c>
    </row>
    <row r="50" spans="1:8" ht="12.75">
      <c r="A50" s="408"/>
      <c r="B50" s="239">
        <v>53204040200000</v>
      </c>
      <c r="C50" s="225" t="s">
        <v>139</v>
      </c>
      <c r="D50" s="98">
        <v>0</v>
      </c>
      <c r="E50" s="98">
        <v>0</v>
      </c>
      <c r="F50" s="99">
        <v>0</v>
      </c>
      <c r="G50" s="230">
        <f t="shared" si="3"/>
        <v>0</v>
      </c>
      <c r="H50" s="229">
        <f t="shared" si="2"/>
        <v>0</v>
      </c>
    </row>
    <row r="51" spans="1:8" ht="12.75">
      <c r="A51" s="408"/>
      <c r="B51" s="224">
        <v>53204060000000</v>
      </c>
      <c r="C51" s="225" t="s">
        <v>29</v>
      </c>
      <c r="D51" s="98">
        <v>0</v>
      </c>
      <c r="E51" s="98">
        <v>0</v>
      </c>
      <c r="F51" s="99">
        <v>0</v>
      </c>
      <c r="G51" s="230">
        <f t="shared" si="3"/>
        <v>0</v>
      </c>
      <c r="H51" s="229">
        <f t="shared" si="2"/>
        <v>0</v>
      </c>
    </row>
    <row r="52" spans="1:8" ht="12.75">
      <c r="A52" s="408"/>
      <c r="B52" s="224">
        <v>53204070000000</v>
      </c>
      <c r="C52" s="225" t="s">
        <v>30</v>
      </c>
      <c r="D52" s="98">
        <v>0</v>
      </c>
      <c r="E52" s="98">
        <v>0</v>
      </c>
      <c r="F52" s="99">
        <v>0</v>
      </c>
      <c r="G52" s="230">
        <f t="shared" si="3"/>
        <v>0</v>
      </c>
      <c r="H52" s="229">
        <f t="shared" si="2"/>
        <v>0</v>
      </c>
    </row>
    <row r="53" spans="1:8" ht="12.75">
      <c r="A53" s="408"/>
      <c r="B53" s="224">
        <v>53204080000000</v>
      </c>
      <c r="C53" s="225" t="s">
        <v>31</v>
      </c>
      <c r="D53" s="98">
        <v>0</v>
      </c>
      <c r="E53" s="98">
        <v>0</v>
      </c>
      <c r="F53" s="99">
        <v>0</v>
      </c>
      <c r="G53" s="230">
        <f t="shared" si="3"/>
        <v>0</v>
      </c>
      <c r="H53" s="229">
        <f t="shared" si="2"/>
        <v>0</v>
      </c>
    </row>
    <row r="54" spans="1:8" ht="12.75">
      <c r="A54" s="408"/>
      <c r="B54" s="224">
        <v>53214010000000</v>
      </c>
      <c r="C54" s="225" t="s">
        <v>32</v>
      </c>
      <c r="D54" s="100">
        <v>0</v>
      </c>
      <c r="E54" s="100">
        <v>0</v>
      </c>
      <c r="F54" s="97">
        <v>0</v>
      </c>
      <c r="G54" s="230">
        <f t="shared" si="3"/>
        <v>0</v>
      </c>
      <c r="H54" s="229">
        <f t="shared" si="2"/>
        <v>0</v>
      </c>
    </row>
    <row r="55" spans="1:8" ht="12.75">
      <c r="A55" s="408"/>
      <c r="B55" s="224">
        <v>53214040000000</v>
      </c>
      <c r="C55" s="225" t="s">
        <v>140</v>
      </c>
      <c r="D55" s="100">
        <v>0</v>
      </c>
      <c r="E55" s="100">
        <v>0</v>
      </c>
      <c r="F55" s="97">
        <v>0</v>
      </c>
      <c r="G55" s="230">
        <f t="shared" si="3"/>
        <v>0</v>
      </c>
      <c r="H55" s="229">
        <f t="shared" si="2"/>
        <v>0</v>
      </c>
    </row>
    <row r="56" spans="1:8" ht="12.75">
      <c r="A56" s="408"/>
      <c r="B56" s="231">
        <v>53204020100000</v>
      </c>
      <c r="C56" s="225" t="s">
        <v>141</v>
      </c>
      <c r="D56" s="98">
        <v>0</v>
      </c>
      <c r="E56" s="98">
        <v>0</v>
      </c>
      <c r="F56" s="99">
        <v>0</v>
      </c>
      <c r="G56" s="230">
        <f t="shared" si="3"/>
        <v>0</v>
      </c>
      <c r="H56" s="229">
        <f t="shared" si="2"/>
        <v>0</v>
      </c>
    </row>
    <row r="57" spans="1:8" ht="12.75">
      <c r="A57" s="408"/>
      <c r="B57" s="219"/>
      <c r="C57" s="220" t="s">
        <v>33</v>
      </c>
      <c r="D57" s="221">
        <f>SUM(D58:D65)</f>
        <v>0</v>
      </c>
      <c r="E57" s="235"/>
      <c r="F57" s="238"/>
      <c r="G57" s="221">
        <f>SUM(G58:G65)</f>
        <v>0</v>
      </c>
      <c r="H57" s="223">
        <f>SUM(H58:H65)</f>
        <v>0</v>
      </c>
    </row>
    <row r="58" spans="1:8" ht="12.75">
      <c r="A58" s="408"/>
      <c r="B58" s="224">
        <v>53207010000000</v>
      </c>
      <c r="C58" s="225" t="s">
        <v>34</v>
      </c>
      <c r="D58" s="98">
        <v>0</v>
      </c>
      <c r="E58" s="98">
        <v>0</v>
      </c>
      <c r="F58" s="99">
        <v>0</v>
      </c>
      <c r="G58" s="230">
        <f t="shared" si="3"/>
        <v>0</v>
      </c>
      <c r="H58" s="229">
        <f t="shared" si="2"/>
        <v>0</v>
      </c>
    </row>
    <row r="59" spans="1:8" ht="12.75">
      <c r="A59" s="408"/>
      <c r="B59" s="224">
        <v>53207020000000</v>
      </c>
      <c r="C59" s="225" t="s">
        <v>35</v>
      </c>
      <c r="D59" s="98">
        <v>0</v>
      </c>
      <c r="E59" s="98">
        <v>0</v>
      </c>
      <c r="F59" s="99">
        <v>0</v>
      </c>
      <c r="G59" s="230">
        <f>E59*F59</f>
        <v>0</v>
      </c>
      <c r="H59" s="229">
        <f>D59+G59</f>
        <v>0</v>
      </c>
    </row>
    <row r="60" spans="1:8" ht="12.75">
      <c r="A60" s="408"/>
      <c r="B60" s="224">
        <v>53208020000000</v>
      </c>
      <c r="C60" s="225" t="s">
        <v>142</v>
      </c>
      <c r="D60" s="98">
        <v>0</v>
      </c>
      <c r="E60" s="98">
        <v>0</v>
      </c>
      <c r="F60" s="99">
        <v>0</v>
      </c>
      <c r="G60" s="230">
        <f t="shared" si="3"/>
        <v>0</v>
      </c>
      <c r="H60" s="229">
        <f t="shared" si="2"/>
        <v>0</v>
      </c>
    </row>
    <row r="61" spans="1:8" ht="12.75">
      <c r="A61" s="408"/>
      <c r="B61" s="224">
        <v>53208990000000</v>
      </c>
      <c r="C61" s="225" t="s">
        <v>143</v>
      </c>
      <c r="D61" s="98">
        <v>0</v>
      </c>
      <c r="E61" s="98">
        <v>0</v>
      </c>
      <c r="F61" s="99">
        <v>0</v>
      </c>
      <c r="G61" s="230">
        <f t="shared" si="3"/>
        <v>0</v>
      </c>
      <c r="H61" s="229">
        <f t="shared" si="2"/>
        <v>0</v>
      </c>
    </row>
    <row r="62" spans="1:8" ht="12.75">
      <c r="A62" s="408"/>
      <c r="B62" s="231">
        <v>53210020300000</v>
      </c>
      <c r="C62" s="225" t="s">
        <v>144</v>
      </c>
      <c r="D62" s="101">
        <v>0</v>
      </c>
      <c r="E62" s="101">
        <v>0</v>
      </c>
      <c r="F62" s="99">
        <v>0</v>
      </c>
      <c r="G62" s="230">
        <f t="shared" si="3"/>
        <v>0</v>
      </c>
      <c r="H62" s="229">
        <f t="shared" si="2"/>
        <v>0</v>
      </c>
    </row>
    <row r="63" spans="1:8" ht="12.75">
      <c r="A63" s="408"/>
      <c r="B63" s="224">
        <v>53208990000000</v>
      </c>
      <c r="C63" s="225" t="s">
        <v>145</v>
      </c>
      <c r="D63" s="98">
        <v>0</v>
      </c>
      <c r="E63" s="98">
        <v>0</v>
      </c>
      <c r="F63" s="99">
        <v>0</v>
      </c>
      <c r="G63" s="230">
        <f t="shared" si="3"/>
        <v>0</v>
      </c>
      <c r="H63" s="229">
        <f t="shared" si="2"/>
        <v>0</v>
      </c>
    </row>
    <row r="64" spans="1:8" ht="12.75">
      <c r="A64" s="408"/>
      <c r="B64" s="224">
        <v>53209990000000</v>
      </c>
      <c r="C64" s="225" t="s">
        <v>146</v>
      </c>
      <c r="D64" s="98">
        <v>0</v>
      </c>
      <c r="E64" s="98">
        <v>0</v>
      </c>
      <c r="F64" s="99">
        <v>0</v>
      </c>
      <c r="G64" s="230">
        <f t="shared" si="3"/>
        <v>0</v>
      </c>
      <c r="H64" s="229">
        <f t="shared" si="2"/>
        <v>0</v>
      </c>
    </row>
    <row r="65" spans="1:8" ht="12.75">
      <c r="A65" s="408"/>
      <c r="B65" s="224">
        <v>53210020100000</v>
      </c>
      <c r="C65" s="225" t="s">
        <v>36</v>
      </c>
      <c r="D65" s="98">
        <v>0</v>
      </c>
      <c r="E65" s="98">
        <v>0</v>
      </c>
      <c r="F65" s="99">
        <v>0</v>
      </c>
      <c r="G65" s="230">
        <f t="shared" si="3"/>
        <v>0</v>
      </c>
      <c r="H65" s="229">
        <f t="shared" si="2"/>
        <v>0</v>
      </c>
    </row>
    <row r="66" spans="1:8" ht="12.75">
      <c r="A66" s="408"/>
      <c r="B66" s="219"/>
      <c r="C66" s="220" t="s">
        <v>37</v>
      </c>
      <c r="D66" s="221">
        <f>SUM(D67:D73)</f>
        <v>0</v>
      </c>
      <c r="E66" s="235"/>
      <c r="F66" s="238"/>
      <c r="G66" s="221">
        <f>SUM(G67:G73)</f>
        <v>0</v>
      </c>
      <c r="H66" s="223">
        <f>SUM(H67:H73)</f>
        <v>0</v>
      </c>
    </row>
    <row r="67" spans="1:8" ht="12.75">
      <c r="A67" s="408"/>
      <c r="B67" s="224">
        <v>53206030000000</v>
      </c>
      <c r="C67" s="225" t="s">
        <v>66</v>
      </c>
      <c r="D67" s="98">
        <v>0</v>
      </c>
      <c r="E67" s="98">
        <v>0</v>
      </c>
      <c r="F67" s="99">
        <v>0</v>
      </c>
      <c r="G67" s="230">
        <f t="shared" si="3"/>
        <v>0</v>
      </c>
      <c r="H67" s="229">
        <f t="shared" si="2"/>
        <v>0</v>
      </c>
    </row>
    <row r="68" spans="1:8" ht="12.75">
      <c r="A68" s="408"/>
      <c r="B68" s="224">
        <v>53206040000000</v>
      </c>
      <c r="C68" s="225" t="s">
        <v>67</v>
      </c>
      <c r="D68" s="98">
        <v>0</v>
      </c>
      <c r="E68" s="98">
        <v>0</v>
      </c>
      <c r="F68" s="99">
        <v>0</v>
      </c>
      <c r="G68" s="230">
        <f t="shared" si="3"/>
        <v>0</v>
      </c>
      <c r="H68" s="229">
        <f t="shared" si="2"/>
        <v>0</v>
      </c>
    </row>
    <row r="69" spans="1:8" ht="12.75">
      <c r="A69" s="408"/>
      <c r="B69" s="224">
        <v>53206060000000</v>
      </c>
      <c r="C69" s="225" t="s">
        <v>147</v>
      </c>
      <c r="D69" s="98">
        <v>0</v>
      </c>
      <c r="E69" s="98">
        <v>0</v>
      </c>
      <c r="F69" s="99">
        <v>0</v>
      </c>
      <c r="G69" s="230">
        <f t="shared" si="3"/>
        <v>0</v>
      </c>
      <c r="H69" s="229">
        <f t="shared" si="2"/>
        <v>0</v>
      </c>
    </row>
    <row r="70" spans="1:8" ht="12.75">
      <c r="A70" s="408"/>
      <c r="B70" s="224">
        <v>53206070000000</v>
      </c>
      <c r="C70" s="225" t="s">
        <v>68</v>
      </c>
      <c r="D70" s="98">
        <v>0</v>
      </c>
      <c r="E70" s="98">
        <v>0</v>
      </c>
      <c r="F70" s="99">
        <v>0</v>
      </c>
      <c r="G70" s="230">
        <f t="shared" si="3"/>
        <v>0</v>
      </c>
      <c r="H70" s="229">
        <f t="shared" si="2"/>
        <v>0</v>
      </c>
    </row>
    <row r="71" spans="1:8" ht="12.75">
      <c r="A71" s="408"/>
      <c r="B71" s="224">
        <v>53206990000000</v>
      </c>
      <c r="C71" s="225" t="s">
        <v>148</v>
      </c>
      <c r="D71" s="98">
        <v>0</v>
      </c>
      <c r="E71" s="98">
        <v>0</v>
      </c>
      <c r="F71" s="99">
        <v>0</v>
      </c>
      <c r="G71" s="230">
        <f t="shared" si="3"/>
        <v>0</v>
      </c>
      <c r="H71" s="229">
        <f t="shared" si="2"/>
        <v>0</v>
      </c>
    </row>
    <row r="72" spans="1:8" ht="12.75">
      <c r="A72" s="408"/>
      <c r="B72" s="224">
        <v>53208030000000</v>
      </c>
      <c r="C72" s="225" t="s">
        <v>69</v>
      </c>
      <c r="D72" s="98">
        <v>0</v>
      </c>
      <c r="E72" s="98">
        <v>0</v>
      </c>
      <c r="F72" s="99">
        <v>0</v>
      </c>
      <c r="G72" s="230">
        <f t="shared" si="3"/>
        <v>0</v>
      </c>
      <c r="H72" s="229">
        <f t="shared" si="2"/>
        <v>0</v>
      </c>
    </row>
    <row r="73" spans="1:8" ht="12.75">
      <c r="A73" s="408"/>
      <c r="B73" s="224">
        <v>53206990000000</v>
      </c>
      <c r="C73" s="225" t="s">
        <v>149</v>
      </c>
      <c r="D73" s="98">
        <v>0</v>
      </c>
      <c r="E73" s="98">
        <v>0</v>
      </c>
      <c r="F73" s="99">
        <v>0</v>
      </c>
      <c r="G73" s="230">
        <f t="shared" si="3"/>
        <v>0</v>
      </c>
      <c r="H73" s="229">
        <f t="shared" si="2"/>
        <v>0</v>
      </c>
    </row>
    <row r="74" spans="1:10" ht="12.75">
      <c r="A74" s="408"/>
      <c r="B74" s="219"/>
      <c r="C74" s="220" t="s">
        <v>38</v>
      </c>
      <c r="D74" s="221">
        <f>SUM(D75)</f>
        <v>0</v>
      </c>
      <c r="E74" s="235"/>
      <c r="F74" s="235"/>
      <c r="G74" s="221">
        <f>SUM(G75:G75)</f>
        <v>0</v>
      </c>
      <c r="H74" s="223">
        <f>SUM(H75:H75)</f>
        <v>0</v>
      </c>
      <c r="I74" s="240" t="s">
        <v>171</v>
      </c>
      <c r="J74" s="241">
        <f>SUM(H73+H72+H71+H70+H69+H68+H67+H65+H64+H63+H62+H61+H60+H59+H58+H56+H53+H52+H51+H50+H49+H47+H45+H44+H38+H37+H36+H34+H33+H32+H31+H30+H29+H28+H27+H26+H25+H24)</f>
        <v>0</v>
      </c>
    </row>
    <row r="75" spans="1:10" ht="12.75">
      <c r="A75" s="408"/>
      <c r="B75" s="242"/>
      <c r="C75" s="243" t="s">
        <v>150</v>
      </c>
      <c r="D75" s="91">
        <v>0</v>
      </c>
      <c r="E75" s="91">
        <v>0</v>
      </c>
      <c r="F75" s="93">
        <v>0</v>
      </c>
      <c r="G75" s="230">
        <f t="shared" si="3"/>
        <v>0</v>
      </c>
      <c r="H75" s="244">
        <f t="shared" si="2"/>
        <v>0</v>
      </c>
      <c r="I75" s="245" t="s">
        <v>172</v>
      </c>
      <c r="J75" s="246">
        <f>+H76-J74</f>
        <v>5562000</v>
      </c>
    </row>
    <row r="76" spans="1:8" s="71" customFormat="1" ht="15.75" collapsed="1">
      <c r="A76" s="409"/>
      <c r="B76" s="114"/>
      <c r="C76" s="115" t="s">
        <v>70</v>
      </c>
      <c r="D76" s="116">
        <f>SUM(D13,D40)</f>
        <v>5562000</v>
      </c>
      <c r="E76" s="117"/>
      <c r="F76" s="117"/>
      <c r="G76" s="116">
        <f>SUM(G13,G40)</f>
        <v>0</v>
      </c>
      <c r="H76" s="116">
        <f>SUM(H13,H40)</f>
        <v>5562000</v>
      </c>
    </row>
    <row r="81" ht="12.75">
      <c r="D81" s="47"/>
    </row>
    <row r="83" spans="2:8" ht="12.75">
      <c r="B83" s="20"/>
      <c r="C83" s="51"/>
      <c r="D83" s="16"/>
      <c r="E83" s="52"/>
      <c r="F83" s="53"/>
      <c r="G83" s="52"/>
      <c r="H83" s="56"/>
    </row>
    <row r="84" spans="2:8" ht="12.75">
      <c r="B84" s="20"/>
      <c r="C84" s="51"/>
      <c r="D84" s="16"/>
      <c r="E84" s="52"/>
      <c r="F84" s="53"/>
      <c r="G84" s="52"/>
      <c r="H84" s="56"/>
    </row>
    <row r="85" spans="2:8" ht="12.75">
      <c r="B85" s="20"/>
      <c r="C85" s="51"/>
      <c r="E85" s="52"/>
      <c r="F85" s="53"/>
      <c r="G85" s="52"/>
      <c r="H85" s="56"/>
    </row>
    <row r="86" spans="2:8" ht="12.75">
      <c r="B86" s="20"/>
      <c r="C86" s="51"/>
      <c r="D86" s="16"/>
      <c r="E86" s="52"/>
      <c r="F86" s="53"/>
      <c r="G86" s="52"/>
      <c r="H86" s="56"/>
    </row>
    <row r="87" spans="2:8" ht="12.75">
      <c r="B87" s="20"/>
      <c r="C87" s="51"/>
      <c r="E87" s="52"/>
      <c r="F87" s="53"/>
      <c r="G87" s="52"/>
      <c r="H87" s="56"/>
    </row>
    <row r="88" spans="2:8" ht="12.75">
      <c r="B88" s="20"/>
      <c r="C88" s="51"/>
      <c r="D88" s="16"/>
      <c r="E88" s="52"/>
      <c r="F88" s="53"/>
      <c r="G88" s="52"/>
      <c r="H88" s="56"/>
    </row>
    <row r="89" spans="2:8" ht="12.75">
      <c r="B89" s="20"/>
      <c r="E89" s="52"/>
      <c r="F89" s="53"/>
      <c r="G89" s="52"/>
      <c r="H89" s="56"/>
    </row>
    <row r="90" spans="2:8" ht="12.75">
      <c r="B90" s="20"/>
      <c r="E90" s="52"/>
      <c r="F90" s="53"/>
      <c r="G90" s="52"/>
      <c r="H90" s="56"/>
    </row>
    <row r="91" spans="2:8" ht="12.75">
      <c r="B91" s="20"/>
      <c r="E91" s="55"/>
      <c r="F91" s="55"/>
      <c r="G91" s="54"/>
      <c r="H91" s="57"/>
    </row>
  </sheetData>
  <sheetProtection password="9C6E" sheet="1"/>
  <mergeCells count="9">
    <mergeCell ref="A12:A76"/>
    <mergeCell ref="D4:E4"/>
    <mergeCell ref="H10:H11"/>
    <mergeCell ref="C10:C11"/>
    <mergeCell ref="B10:B11"/>
    <mergeCell ref="A10:A11"/>
    <mergeCell ref="E10:G10"/>
    <mergeCell ref="D10:D11"/>
    <mergeCell ref="A8:C8"/>
  </mergeCells>
  <printOptions/>
  <pageMargins left="0.85" right="0.75" top="0.5701388888888889" bottom="0.9097222222222222" header="0" footer="0.5118055555555555"/>
  <pageSetup fitToHeight="12" fitToWidth="1" horizontalDpi="300" verticalDpi="300" orientation="landscape" r:id="rId1"/>
  <headerFooter alignWithMargins="0">
    <oddHeader>&amp;LSEPT - 2004&amp;CDIRECTIVA D.B.S.A.ORDINARIO&amp;R02-BS/0307/02pag &amp;P de &amp;N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IM48"/>
  <sheetViews>
    <sheetView showGridLines="0" zoomScale="80" zoomScaleNormal="80" zoomScalePageLayoutView="0" workbookViewId="0" topLeftCell="A5">
      <selection activeCell="P27" sqref="P27:P28"/>
    </sheetView>
  </sheetViews>
  <sheetFormatPr defaultColWidth="11.421875" defaultRowHeight="12.75"/>
  <cols>
    <col min="1" max="1" width="20.00390625" style="3" customWidth="1"/>
    <col min="2" max="2" width="25.140625" style="3" customWidth="1"/>
    <col min="3" max="3" width="20.8515625" style="3" bestFit="1" customWidth="1"/>
    <col min="4" max="4" width="19.28125" style="3" customWidth="1"/>
    <col min="5" max="5" width="18.8515625" style="3" customWidth="1"/>
    <col min="6" max="6" width="18.00390625" style="3" customWidth="1"/>
    <col min="7" max="9" width="18.28125" style="3" customWidth="1"/>
    <col min="10" max="10" width="18.140625" style="3" bestFit="1" customWidth="1"/>
    <col min="11" max="11" width="18.7109375" style="3" bestFit="1" customWidth="1"/>
    <col min="12" max="12" width="16.421875" style="3" bestFit="1" customWidth="1"/>
    <col min="13" max="15" width="17.57421875" style="3" customWidth="1"/>
    <col min="16" max="16" width="15.7109375" style="3" customWidth="1"/>
    <col min="17" max="17" width="16.421875" style="3" bestFit="1" customWidth="1"/>
    <col min="18" max="18" width="15.8515625" style="3" customWidth="1"/>
    <col min="19" max="16384" width="11.421875" style="3" customWidth="1"/>
  </cols>
  <sheetData>
    <row r="1" spans="1:247" s="5" customFormat="1" ht="12.75">
      <c r="A1" s="4"/>
      <c r="C1" s="6"/>
      <c r="D1" s="6"/>
      <c r="E1" s="47" t="s">
        <v>101</v>
      </c>
      <c r="F1" s="6"/>
      <c r="G1" s="6"/>
      <c r="H1" s="6"/>
      <c r="I1" s="6"/>
      <c r="IL1" s="3"/>
      <c r="IM1" s="3"/>
    </row>
    <row r="2" spans="1:247" s="5" customFormat="1" ht="12.75">
      <c r="A2" s="7"/>
      <c r="C2" s="6"/>
      <c r="D2" s="6"/>
      <c r="E2" s="47" t="s">
        <v>88</v>
      </c>
      <c r="F2" s="6"/>
      <c r="G2" s="6"/>
      <c r="H2" s="6"/>
      <c r="I2" s="6"/>
      <c r="L2" s="6"/>
      <c r="M2" s="6"/>
      <c r="N2" s="6"/>
      <c r="O2" s="6"/>
      <c r="IL2" s="3"/>
      <c r="IM2" s="3"/>
    </row>
    <row r="3" spans="1:247" s="5" customFormat="1" ht="12.75">
      <c r="A3" s="3"/>
      <c r="IL3" s="3"/>
      <c r="IM3" s="3"/>
    </row>
    <row r="4" spans="1:242" s="5" customFormat="1" ht="18.75" customHeight="1">
      <c r="A4" s="20"/>
      <c r="B4" s="21"/>
      <c r="C4" s="437" t="s">
        <v>0</v>
      </c>
      <c r="D4" s="437"/>
      <c r="E4" s="438" t="str">
        <f>+'A) Reajuste Tarifas y Ocupación'!D9</f>
        <v>BIENVALP</v>
      </c>
      <c r="F4" s="439"/>
      <c r="L4" s="2"/>
      <c r="IC4" s="3"/>
      <c r="ID4" s="3"/>
      <c r="IE4" s="3"/>
      <c r="IF4" s="3"/>
      <c r="IG4" s="3"/>
      <c r="IH4" s="3"/>
    </row>
    <row r="5" spans="1:242" s="5" customFormat="1" ht="12.75">
      <c r="A5" s="3"/>
      <c r="B5" s="3"/>
      <c r="C5" s="3"/>
      <c r="D5" s="3"/>
      <c r="E5" s="3"/>
      <c r="F5" s="8"/>
      <c r="G5" s="74"/>
      <c r="H5" s="74"/>
      <c r="I5" s="74"/>
      <c r="J5" s="6"/>
      <c r="K5" s="6"/>
      <c r="L5" s="2"/>
      <c r="IC5" s="3"/>
      <c r="ID5" s="3"/>
      <c r="IE5" s="3"/>
      <c r="IF5" s="3"/>
      <c r="IG5" s="3"/>
      <c r="IH5" s="3"/>
    </row>
    <row r="6" spans="1:242" s="5" customFormat="1" ht="12.75">
      <c r="A6" s="442" t="s">
        <v>108</v>
      </c>
      <c r="B6" s="442"/>
      <c r="C6" s="442"/>
      <c r="D6" s="442"/>
      <c r="E6" s="3"/>
      <c r="F6" s="8"/>
      <c r="G6" s="74"/>
      <c r="H6" s="74"/>
      <c r="I6" s="74"/>
      <c r="J6" s="6"/>
      <c r="K6" s="6"/>
      <c r="L6" s="2"/>
      <c r="IC6" s="3"/>
      <c r="ID6" s="3"/>
      <c r="IE6" s="3"/>
      <c r="IF6" s="3"/>
      <c r="IG6" s="3"/>
      <c r="IH6" s="3"/>
    </row>
    <row r="7" spans="2:15" ht="13.5" thickBot="1">
      <c r="B7" s="50"/>
      <c r="C7" s="50"/>
      <c r="E7" s="50"/>
      <c r="F7" s="50"/>
      <c r="G7" s="50"/>
      <c r="H7" s="50"/>
      <c r="I7" s="50"/>
      <c r="J7" s="50"/>
      <c r="M7" s="58"/>
      <c r="N7" s="58"/>
      <c r="O7" s="58"/>
    </row>
    <row r="8" spans="1:15" ht="39" customHeight="1">
      <c r="A8" s="119" t="s">
        <v>79</v>
      </c>
      <c r="B8" s="257" t="s">
        <v>168</v>
      </c>
      <c r="C8" s="257" t="str">
        <f>N16</f>
        <v>Ingreso por Matrícula</v>
      </c>
      <c r="D8" s="257" t="str">
        <f>O16</f>
        <v>Ingreso por Mensualidad</v>
      </c>
      <c r="E8" s="257" t="s">
        <v>89</v>
      </c>
      <c r="F8" s="258" t="s">
        <v>51</v>
      </c>
      <c r="G8" s="262" t="s">
        <v>48</v>
      </c>
      <c r="H8" s="262" t="s">
        <v>49</v>
      </c>
      <c r="I8" s="262" t="s">
        <v>72</v>
      </c>
      <c r="J8" s="263" t="s">
        <v>78</v>
      </c>
      <c r="M8" s="18"/>
      <c r="N8" s="18"/>
      <c r="O8" s="18"/>
    </row>
    <row r="9" spans="1:15" ht="21" customHeight="1" thickBot="1">
      <c r="A9" s="255" t="str">
        <f>+'A) Reajuste Tarifas y Ocupación'!A16</f>
        <v>DALEGRÍA</v>
      </c>
      <c r="B9" s="345">
        <v>0</v>
      </c>
      <c r="C9" s="259">
        <f>+N48</f>
        <v>0</v>
      </c>
      <c r="D9" s="259">
        <f>+O48</f>
        <v>0</v>
      </c>
      <c r="E9" s="259">
        <f>+P48</f>
        <v>0</v>
      </c>
      <c r="F9" s="260">
        <f>SUM(B9:E9)</f>
        <v>0</v>
      </c>
      <c r="G9" s="259">
        <f>+'D) Estimación Costos'!H76</f>
        <v>5562000</v>
      </c>
      <c r="H9" s="261"/>
      <c r="I9" s="260">
        <f>+G9+H9</f>
        <v>5562000</v>
      </c>
      <c r="J9" s="254">
        <f>F9-I9</f>
        <v>-5562000</v>
      </c>
      <c r="M9" s="256"/>
      <c r="N9" s="256"/>
      <c r="O9" s="256"/>
    </row>
    <row r="10" spans="1:242" s="5" customFormat="1" ht="15.75" customHeight="1">
      <c r="A10" s="10"/>
      <c r="B10" s="10"/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IB10" s="3"/>
      <c r="IC10" s="3"/>
      <c r="ID10" s="3"/>
      <c r="IE10" s="3"/>
      <c r="IF10" s="3"/>
      <c r="IG10" s="3"/>
      <c r="IH10" s="3"/>
    </row>
    <row r="11" spans="1:242" s="5" customFormat="1" ht="15.75" customHeight="1">
      <c r="A11" s="10"/>
      <c r="B11" s="10"/>
      <c r="C11" s="10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IB11" s="3"/>
      <c r="IC11" s="3"/>
      <c r="ID11" s="3"/>
      <c r="IE11" s="3"/>
      <c r="IF11" s="3"/>
      <c r="IG11" s="3"/>
      <c r="IH11" s="3"/>
    </row>
    <row r="12" spans="1:242" s="5" customFormat="1" ht="15.75" customHeight="1">
      <c r="A12" s="10"/>
      <c r="B12" s="10"/>
      <c r="C12" s="10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IB12" s="3"/>
      <c r="IC12" s="3"/>
      <c r="ID12" s="3"/>
      <c r="IE12" s="3"/>
      <c r="IF12" s="3"/>
      <c r="IG12" s="3"/>
      <c r="IH12" s="3"/>
    </row>
    <row r="13" spans="1:242" s="5" customFormat="1" ht="15.75" customHeight="1">
      <c r="A13" s="10"/>
      <c r="B13" s="10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IB13" s="3"/>
      <c r="IC13" s="3"/>
      <c r="ID13" s="3"/>
      <c r="IE13" s="3"/>
      <c r="IF13" s="3"/>
      <c r="IG13" s="3"/>
      <c r="IH13" s="3"/>
    </row>
    <row r="14" spans="1:242" s="5" customFormat="1" ht="15.75" customHeight="1">
      <c r="A14" s="442" t="s">
        <v>98</v>
      </c>
      <c r="B14" s="442"/>
      <c r="C14" s="442"/>
      <c r="D14" s="442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IB14" s="3"/>
      <c r="IC14" s="3"/>
      <c r="ID14" s="3"/>
      <c r="IE14" s="3"/>
      <c r="IF14" s="3"/>
      <c r="IG14" s="3"/>
      <c r="IH14" s="3"/>
    </row>
    <row r="15" spans="2:247" s="12" customFormat="1" ht="13.5" thickBot="1">
      <c r="B15" s="50"/>
      <c r="C15" s="50"/>
      <c r="D15" s="5"/>
      <c r="E15" s="5"/>
      <c r="F15" s="5"/>
      <c r="G15" s="5"/>
      <c r="H15" s="5"/>
      <c r="I15" s="278"/>
      <c r="J15" s="278"/>
      <c r="K15" s="278"/>
      <c r="L15" s="2"/>
      <c r="M15" s="2"/>
      <c r="N15" s="5"/>
      <c r="O15" s="279"/>
      <c r="P15" s="13"/>
      <c r="IL15" s="9"/>
      <c r="IM15" s="9"/>
    </row>
    <row r="16" spans="1:17" s="14" customFormat="1" ht="15.75" customHeight="1">
      <c r="A16" s="443" t="s">
        <v>79</v>
      </c>
      <c r="B16" s="356" t="s">
        <v>4</v>
      </c>
      <c r="C16" s="440" t="s">
        <v>1</v>
      </c>
      <c r="D16" s="446" t="s">
        <v>156</v>
      </c>
      <c r="E16" s="447"/>
      <c r="F16" s="447"/>
      <c r="G16" s="447"/>
      <c r="H16" s="448"/>
      <c r="I16" s="428" t="s">
        <v>157</v>
      </c>
      <c r="J16" s="429"/>
      <c r="K16" s="429"/>
      <c r="L16" s="429"/>
      <c r="M16" s="430"/>
      <c r="N16" s="431" t="s">
        <v>60</v>
      </c>
      <c r="O16" s="429" t="s">
        <v>61</v>
      </c>
      <c r="P16" s="435" t="s">
        <v>89</v>
      </c>
      <c r="Q16" s="429" t="s">
        <v>71</v>
      </c>
    </row>
    <row r="17" spans="1:17" s="14" customFormat="1" ht="54" customHeight="1">
      <c r="A17" s="444"/>
      <c r="B17" s="445"/>
      <c r="C17" s="441"/>
      <c r="D17" s="280" t="s">
        <v>152</v>
      </c>
      <c r="E17" s="281" t="s">
        <v>167</v>
      </c>
      <c r="F17" s="281" t="s">
        <v>153</v>
      </c>
      <c r="G17" s="281" t="s">
        <v>154</v>
      </c>
      <c r="H17" s="282" t="s">
        <v>155</v>
      </c>
      <c r="I17" s="283" t="s">
        <v>152</v>
      </c>
      <c r="J17" s="281" t="s">
        <v>167</v>
      </c>
      <c r="K17" s="281" t="s">
        <v>153</v>
      </c>
      <c r="L17" s="281" t="s">
        <v>154</v>
      </c>
      <c r="M17" s="284" t="s">
        <v>155</v>
      </c>
      <c r="N17" s="432"/>
      <c r="O17" s="433"/>
      <c r="P17" s="436"/>
      <c r="Q17" s="433"/>
    </row>
    <row r="18" spans="1:17" ht="12.75" customHeight="1">
      <c r="A18" s="449" t="str">
        <f>+'A) Reajuste Tarifas y Ocupación'!A16</f>
        <v>DALEGRÍA</v>
      </c>
      <c r="B18" s="451" t="str">
        <f>+'A) Reajuste Tarifas y Ocupación'!B16</f>
        <v>Jornada Completa</v>
      </c>
      <c r="C18" s="253" t="s">
        <v>165</v>
      </c>
      <c r="D18" s="285">
        <f>+I18</f>
        <v>86200</v>
      </c>
      <c r="E18" s="248">
        <f aca="true" t="shared" si="0" ref="E18:H19">+J18</f>
        <v>123400</v>
      </c>
      <c r="F18" s="248">
        <f t="shared" si="0"/>
        <v>122700</v>
      </c>
      <c r="G18" s="248">
        <f t="shared" si="0"/>
        <v>122700</v>
      </c>
      <c r="H18" s="286">
        <f t="shared" si="0"/>
        <v>163700</v>
      </c>
      <c r="I18" s="250">
        <f>'A) Reajuste Tarifas y Ocupación'!M16</f>
        <v>86200</v>
      </c>
      <c r="J18" s="248">
        <f>'A) Reajuste Tarifas y Ocupación'!N16</f>
        <v>123400</v>
      </c>
      <c r="K18" s="248">
        <f>'A) Reajuste Tarifas y Ocupación'!O16</f>
        <v>122700</v>
      </c>
      <c r="L18" s="248">
        <f>'A) Reajuste Tarifas y Ocupación'!P16</f>
        <v>122700</v>
      </c>
      <c r="M18" s="251">
        <f>'A) Reajuste Tarifas y Ocupación'!Q16</f>
        <v>163700</v>
      </c>
      <c r="N18" s="426"/>
      <c r="O18" s="425"/>
      <c r="P18" s="291">
        <f>+'A) Reajuste Tarifas y Ocupación'!C16</f>
        <v>83600</v>
      </c>
      <c r="Q18" s="434"/>
    </row>
    <row r="19" spans="1:17" ht="12.75">
      <c r="A19" s="449"/>
      <c r="B19" s="451"/>
      <c r="C19" s="253" t="s">
        <v>6</v>
      </c>
      <c r="D19" s="287">
        <f>+I19</f>
        <v>0</v>
      </c>
      <c r="E19" s="249">
        <f t="shared" si="0"/>
        <v>0</v>
      </c>
      <c r="F19" s="249">
        <f t="shared" si="0"/>
        <v>0</v>
      </c>
      <c r="G19" s="249">
        <f t="shared" si="0"/>
        <v>0</v>
      </c>
      <c r="H19" s="288">
        <f t="shared" si="0"/>
        <v>0</v>
      </c>
      <c r="I19" s="289">
        <f>'A) Reajuste Tarifas y Ocupación'!C37</f>
        <v>0</v>
      </c>
      <c r="J19" s="249">
        <f>'A) Reajuste Tarifas y Ocupación'!D37</f>
        <v>0</v>
      </c>
      <c r="K19" s="249">
        <f>'A) Reajuste Tarifas y Ocupación'!E37</f>
        <v>0</v>
      </c>
      <c r="L19" s="249">
        <f>'A) Reajuste Tarifas y Ocupación'!F37</f>
        <v>0</v>
      </c>
      <c r="M19" s="290">
        <f>'A) Reajuste Tarifas y Ocupación'!G37</f>
        <v>0</v>
      </c>
      <c r="N19" s="426"/>
      <c r="O19" s="425"/>
      <c r="P19" s="252">
        <v>0</v>
      </c>
      <c r="Q19" s="434"/>
    </row>
    <row r="20" spans="1:17" ht="12.75">
      <c r="A20" s="449"/>
      <c r="B20" s="451"/>
      <c r="C20" s="264" t="s">
        <v>7</v>
      </c>
      <c r="D20" s="265">
        <f>D19*D18</f>
        <v>0</v>
      </c>
      <c r="E20" s="266">
        <f>E19*E18</f>
        <v>0</v>
      </c>
      <c r="F20" s="266">
        <f>F19*F18</f>
        <v>0</v>
      </c>
      <c r="G20" s="266">
        <f>G19*G18</f>
        <v>0</v>
      </c>
      <c r="H20" s="267">
        <f>H19*H18</f>
        <v>0</v>
      </c>
      <c r="I20" s="268">
        <f>I19*I18*10</f>
        <v>0</v>
      </c>
      <c r="J20" s="266">
        <f>J19*J18*10</f>
        <v>0</v>
      </c>
      <c r="K20" s="266">
        <f>K19*K18*10</f>
        <v>0</v>
      </c>
      <c r="L20" s="266">
        <f>L19*L18*10</f>
        <v>0</v>
      </c>
      <c r="M20" s="269">
        <f>M19*M18*10</f>
        <v>0</v>
      </c>
      <c r="N20" s="265">
        <f>SUM(D20:H20)</f>
        <v>0</v>
      </c>
      <c r="O20" s="266">
        <f>SUM(I20:M20)</f>
        <v>0</v>
      </c>
      <c r="P20" s="267">
        <f>P19*P18</f>
        <v>0</v>
      </c>
      <c r="Q20" s="270">
        <f>SUM(N20:P20)</f>
        <v>0</v>
      </c>
    </row>
    <row r="21" spans="1:17" ht="12.75">
      <c r="A21" s="449"/>
      <c r="B21" s="451" t="str">
        <f>+'A) Reajuste Tarifas y Ocupación'!B17</f>
        <v>Media Extendida (modalidad escolar)</v>
      </c>
      <c r="C21" s="253" t="s">
        <v>165</v>
      </c>
      <c r="D21" s="285">
        <f aca="true" t="shared" si="1" ref="D21:H22">+I21</f>
        <v>68300</v>
      </c>
      <c r="E21" s="248">
        <f t="shared" si="1"/>
        <v>91300</v>
      </c>
      <c r="F21" s="248">
        <f t="shared" si="1"/>
        <v>91600</v>
      </c>
      <c r="G21" s="248">
        <f t="shared" si="1"/>
        <v>91600</v>
      </c>
      <c r="H21" s="286">
        <f t="shared" si="1"/>
        <v>125600</v>
      </c>
      <c r="I21" s="250">
        <f>'A) Reajuste Tarifas y Ocupación'!M17</f>
        <v>68300</v>
      </c>
      <c r="J21" s="248">
        <f>'A) Reajuste Tarifas y Ocupación'!N17</f>
        <v>91300</v>
      </c>
      <c r="K21" s="248">
        <f>'A) Reajuste Tarifas y Ocupación'!O17</f>
        <v>91600</v>
      </c>
      <c r="L21" s="248">
        <f>'A) Reajuste Tarifas y Ocupación'!P17</f>
        <v>91600</v>
      </c>
      <c r="M21" s="251">
        <f>'A) Reajuste Tarifas y Ocupación'!Q17</f>
        <v>125600</v>
      </c>
      <c r="N21" s="426"/>
      <c r="O21" s="425"/>
      <c r="P21" s="291">
        <f>+'A) Reajuste Tarifas y Ocupación'!C17</f>
        <v>66300</v>
      </c>
      <c r="Q21" s="434"/>
    </row>
    <row r="22" spans="1:17" ht="12.75">
      <c r="A22" s="449"/>
      <c r="B22" s="451"/>
      <c r="C22" s="253" t="s">
        <v>6</v>
      </c>
      <c r="D22" s="287">
        <f t="shared" si="1"/>
        <v>0</v>
      </c>
      <c r="E22" s="249">
        <f t="shared" si="1"/>
        <v>0</v>
      </c>
      <c r="F22" s="249">
        <f t="shared" si="1"/>
        <v>0</v>
      </c>
      <c r="G22" s="249">
        <f t="shared" si="1"/>
        <v>0</v>
      </c>
      <c r="H22" s="288">
        <f t="shared" si="1"/>
        <v>0</v>
      </c>
      <c r="I22" s="289">
        <f>'A) Reajuste Tarifas y Ocupación'!C38</f>
        <v>0</v>
      </c>
      <c r="J22" s="249">
        <f>'A) Reajuste Tarifas y Ocupación'!D38</f>
        <v>0</v>
      </c>
      <c r="K22" s="249">
        <f>'A) Reajuste Tarifas y Ocupación'!E38</f>
        <v>0</v>
      </c>
      <c r="L22" s="249">
        <f>'A) Reajuste Tarifas y Ocupación'!F38</f>
        <v>0</v>
      </c>
      <c r="M22" s="290">
        <f>'A) Reajuste Tarifas y Ocupación'!G38</f>
        <v>0</v>
      </c>
      <c r="N22" s="426"/>
      <c r="O22" s="425"/>
      <c r="P22" s="252">
        <v>0</v>
      </c>
      <c r="Q22" s="434"/>
    </row>
    <row r="23" spans="1:17" ht="12.75">
      <c r="A23" s="449"/>
      <c r="B23" s="451"/>
      <c r="C23" s="264" t="s">
        <v>7</v>
      </c>
      <c r="D23" s="265">
        <f>D22*D21</f>
        <v>0</v>
      </c>
      <c r="E23" s="266">
        <f>E22*E21</f>
        <v>0</v>
      </c>
      <c r="F23" s="266">
        <f>F22*F21</f>
        <v>0</v>
      </c>
      <c r="G23" s="266">
        <f>G22*G21</f>
        <v>0</v>
      </c>
      <c r="H23" s="267">
        <f>H22*H21</f>
        <v>0</v>
      </c>
      <c r="I23" s="268">
        <f>I22*I21*10</f>
        <v>0</v>
      </c>
      <c r="J23" s="266">
        <f>J22*J21*10</f>
        <v>0</v>
      </c>
      <c r="K23" s="266">
        <f>K22*K21*10</f>
        <v>0</v>
      </c>
      <c r="L23" s="266">
        <f>L22*L21*10</f>
        <v>0</v>
      </c>
      <c r="M23" s="269">
        <f>M22*M21*10</f>
        <v>0</v>
      </c>
      <c r="N23" s="265">
        <f>SUM(D23:H23)</f>
        <v>0</v>
      </c>
      <c r="O23" s="266">
        <f>SUM(I23:M23)</f>
        <v>0</v>
      </c>
      <c r="P23" s="267">
        <f>P22*P21</f>
        <v>0</v>
      </c>
      <c r="Q23" s="270">
        <f>SUM(N23:P23)</f>
        <v>0</v>
      </c>
    </row>
    <row r="24" spans="1:17" ht="12.75">
      <c r="A24" s="449"/>
      <c r="B24" s="451" t="str">
        <f>+'A) Reajuste Tarifas y Ocupación'!B18</f>
        <v>Jornada Completa (modalidad escolar)</v>
      </c>
      <c r="C24" s="253" t="s">
        <v>165</v>
      </c>
      <c r="D24" s="285">
        <f aca="true" t="shared" si="2" ref="D24:H25">+I24</f>
        <v>95700</v>
      </c>
      <c r="E24" s="248">
        <f t="shared" si="2"/>
        <v>134200</v>
      </c>
      <c r="F24" s="248">
        <f t="shared" si="2"/>
        <v>134400</v>
      </c>
      <c r="G24" s="248">
        <f t="shared" si="2"/>
        <v>134400</v>
      </c>
      <c r="H24" s="286">
        <f t="shared" si="2"/>
        <v>166700</v>
      </c>
      <c r="I24" s="250">
        <f>'A) Reajuste Tarifas y Ocupación'!M18</f>
        <v>95700</v>
      </c>
      <c r="J24" s="248">
        <f>'A) Reajuste Tarifas y Ocupación'!N18</f>
        <v>134200</v>
      </c>
      <c r="K24" s="248">
        <f>'A) Reajuste Tarifas y Ocupación'!O18</f>
        <v>134400</v>
      </c>
      <c r="L24" s="248">
        <f>'A) Reajuste Tarifas y Ocupación'!P18</f>
        <v>134400</v>
      </c>
      <c r="M24" s="251">
        <f>'A) Reajuste Tarifas y Ocupación'!Q18</f>
        <v>166700</v>
      </c>
      <c r="N24" s="426"/>
      <c r="O24" s="425"/>
      <c r="P24" s="291">
        <f>+'A) Reajuste Tarifas y Ocupación'!C18</f>
        <v>92900</v>
      </c>
      <c r="Q24" s="434"/>
    </row>
    <row r="25" spans="1:17" ht="12.75">
      <c r="A25" s="449"/>
      <c r="B25" s="451"/>
      <c r="C25" s="253" t="s">
        <v>6</v>
      </c>
      <c r="D25" s="287">
        <f t="shared" si="2"/>
        <v>0</v>
      </c>
      <c r="E25" s="249">
        <f t="shared" si="2"/>
        <v>0</v>
      </c>
      <c r="F25" s="249">
        <f t="shared" si="2"/>
        <v>0</v>
      </c>
      <c r="G25" s="249">
        <f t="shared" si="2"/>
        <v>0</v>
      </c>
      <c r="H25" s="288">
        <f t="shared" si="2"/>
        <v>0</v>
      </c>
      <c r="I25" s="289">
        <f>'A) Reajuste Tarifas y Ocupación'!C39</f>
        <v>0</v>
      </c>
      <c r="J25" s="249">
        <f>'A) Reajuste Tarifas y Ocupación'!D39</f>
        <v>0</v>
      </c>
      <c r="K25" s="249">
        <f>'A) Reajuste Tarifas y Ocupación'!E39</f>
        <v>0</v>
      </c>
      <c r="L25" s="249">
        <f>'A) Reajuste Tarifas y Ocupación'!F39</f>
        <v>0</v>
      </c>
      <c r="M25" s="290">
        <f>'A) Reajuste Tarifas y Ocupación'!G39</f>
        <v>0</v>
      </c>
      <c r="N25" s="426"/>
      <c r="O25" s="425"/>
      <c r="P25" s="252">
        <v>0</v>
      </c>
      <c r="Q25" s="434"/>
    </row>
    <row r="26" spans="1:17" ht="12.75">
      <c r="A26" s="449"/>
      <c r="B26" s="451"/>
      <c r="C26" s="264" t="s">
        <v>7</v>
      </c>
      <c r="D26" s="265">
        <f>D25*D24</f>
        <v>0</v>
      </c>
      <c r="E26" s="266">
        <f>E25*E24</f>
        <v>0</v>
      </c>
      <c r="F26" s="266">
        <f>F25*F24</f>
        <v>0</v>
      </c>
      <c r="G26" s="266">
        <f>G25*G24</f>
        <v>0</v>
      </c>
      <c r="H26" s="267">
        <f>H25*H24</f>
        <v>0</v>
      </c>
      <c r="I26" s="268">
        <f>I25*I24*10</f>
        <v>0</v>
      </c>
      <c r="J26" s="266">
        <f>J25*J24*10</f>
        <v>0</v>
      </c>
      <c r="K26" s="266">
        <f>K25*K24*10</f>
        <v>0</v>
      </c>
      <c r="L26" s="266">
        <f>L25*L24*10</f>
        <v>0</v>
      </c>
      <c r="M26" s="269">
        <f>M25*M24*10</f>
        <v>0</v>
      </c>
      <c r="N26" s="265">
        <f>SUM(D26:H26)</f>
        <v>0</v>
      </c>
      <c r="O26" s="266">
        <f>SUM(I26:M26)</f>
        <v>0</v>
      </c>
      <c r="P26" s="267">
        <f>P25*P24</f>
        <v>0</v>
      </c>
      <c r="Q26" s="270">
        <f>SUM(N26:P26)</f>
        <v>0</v>
      </c>
    </row>
    <row r="27" spans="1:17" ht="12.75">
      <c r="A27" s="449"/>
      <c r="B27" s="451" t="str">
        <f>+'A) Reajuste Tarifas y Ocupación'!B19</f>
        <v>Programa Especial (ambulatorio)</v>
      </c>
      <c r="C27" s="253" t="s">
        <v>165</v>
      </c>
      <c r="D27" s="285">
        <f aca="true" t="shared" si="3" ref="D27:H28">+I27</f>
        <v>60200</v>
      </c>
      <c r="E27" s="248">
        <f t="shared" si="3"/>
        <v>91300</v>
      </c>
      <c r="F27" s="248">
        <f t="shared" si="3"/>
        <v>91600</v>
      </c>
      <c r="G27" s="248">
        <f t="shared" si="3"/>
        <v>91600</v>
      </c>
      <c r="H27" s="286">
        <f t="shared" si="3"/>
        <v>118700</v>
      </c>
      <c r="I27" s="250">
        <f>+'A) Reajuste Tarifas y Ocupación'!M19</f>
        <v>60200</v>
      </c>
      <c r="J27" s="248">
        <f>+'A) Reajuste Tarifas y Ocupación'!N19</f>
        <v>91300</v>
      </c>
      <c r="K27" s="248">
        <f>+'A) Reajuste Tarifas y Ocupación'!O19</f>
        <v>91600</v>
      </c>
      <c r="L27" s="248">
        <f>+'A) Reajuste Tarifas y Ocupación'!P19</f>
        <v>91600</v>
      </c>
      <c r="M27" s="251">
        <f>+'A) Reajuste Tarifas y Ocupación'!Q19</f>
        <v>118700</v>
      </c>
      <c r="N27" s="426"/>
      <c r="O27" s="425"/>
      <c r="P27" s="425"/>
      <c r="Q27" s="434"/>
    </row>
    <row r="28" spans="1:17" ht="12.75">
      <c r="A28" s="449"/>
      <c r="B28" s="451"/>
      <c r="C28" s="253" t="s">
        <v>6</v>
      </c>
      <c r="D28" s="287">
        <f t="shared" si="3"/>
        <v>0</v>
      </c>
      <c r="E28" s="249">
        <f t="shared" si="3"/>
        <v>0</v>
      </c>
      <c r="F28" s="249">
        <f t="shared" si="3"/>
        <v>0</v>
      </c>
      <c r="G28" s="249">
        <f t="shared" si="3"/>
        <v>0</v>
      </c>
      <c r="H28" s="288">
        <f t="shared" si="3"/>
        <v>0</v>
      </c>
      <c r="I28" s="289">
        <f>'A) Reajuste Tarifas y Ocupación'!C40</f>
        <v>0</v>
      </c>
      <c r="J28" s="249">
        <f>'A) Reajuste Tarifas y Ocupación'!D40</f>
        <v>0</v>
      </c>
      <c r="K28" s="249">
        <f>'A) Reajuste Tarifas y Ocupación'!E40</f>
        <v>0</v>
      </c>
      <c r="L28" s="249">
        <f>'A) Reajuste Tarifas y Ocupación'!F40</f>
        <v>0</v>
      </c>
      <c r="M28" s="290">
        <f>'A) Reajuste Tarifas y Ocupación'!G40</f>
        <v>0</v>
      </c>
      <c r="N28" s="426"/>
      <c r="O28" s="425"/>
      <c r="P28" s="425"/>
      <c r="Q28" s="434"/>
    </row>
    <row r="29" spans="1:18" ht="12.75">
      <c r="A29" s="449"/>
      <c r="B29" s="451"/>
      <c r="C29" s="264" t="s">
        <v>7</v>
      </c>
      <c r="D29" s="265">
        <f>D28*D27</f>
        <v>0</v>
      </c>
      <c r="E29" s="266">
        <f>E28*E27</f>
        <v>0</v>
      </c>
      <c r="F29" s="266">
        <f>F28*F27</f>
        <v>0</v>
      </c>
      <c r="G29" s="266">
        <f>G28*G27</f>
        <v>0</v>
      </c>
      <c r="H29" s="267">
        <f>H28*H27</f>
        <v>0</v>
      </c>
      <c r="I29" s="268">
        <f>I28*I27*10</f>
        <v>0</v>
      </c>
      <c r="J29" s="266">
        <f>J28*J27*10</f>
        <v>0</v>
      </c>
      <c r="K29" s="266">
        <f>K28*K27*10</f>
        <v>0</v>
      </c>
      <c r="L29" s="266">
        <f>L28*L27*10</f>
        <v>0</v>
      </c>
      <c r="M29" s="269">
        <f>M28*M27*10</f>
        <v>0</v>
      </c>
      <c r="N29" s="265">
        <f>SUM(D29:H29)</f>
        <v>0</v>
      </c>
      <c r="O29" s="266">
        <f>SUM(I29:M29)</f>
        <v>0</v>
      </c>
      <c r="P29" s="267">
        <v>0</v>
      </c>
      <c r="Q29" s="270">
        <f>SUM(N29:P29)</f>
        <v>0</v>
      </c>
      <c r="R29" s="110"/>
    </row>
    <row r="30" spans="1:17" ht="12.75">
      <c r="A30" s="449"/>
      <c r="B30" s="451" t="str">
        <f>+'A) Reajuste Tarifas y Ocupación'!B20</f>
        <v>Informes de Evaluación Multidisciplinario</v>
      </c>
      <c r="C30" s="253" t="s">
        <v>165</v>
      </c>
      <c r="D30" s="426"/>
      <c r="E30" s="425"/>
      <c r="F30" s="425"/>
      <c r="G30" s="425"/>
      <c r="H30" s="427"/>
      <c r="I30" s="250">
        <f>'A) Reajuste Tarifas y Ocupación'!M20</f>
        <v>40400</v>
      </c>
      <c r="J30" s="248">
        <f>'A) Reajuste Tarifas y Ocupación'!N20</f>
        <v>40400</v>
      </c>
      <c r="K30" s="248">
        <f>'A) Reajuste Tarifas y Ocupación'!O20</f>
        <v>41100</v>
      </c>
      <c r="L30" s="248">
        <f>'A) Reajuste Tarifas y Ocupación'!P20</f>
        <v>41100</v>
      </c>
      <c r="M30" s="251">
        <f>'A) Reajuste Tarifas y Ocupación'!Q20</f>
        <v>43400</v>
      </c>
      <c r="N30" s="426"/>
      <c r="O30" s="425"/>
      <c r="P30" s="425"/>
      <c r="Q30" s="434"/>
    </row>
    <row r="31" spans="1:17" ht="12.75">
      <c r="A31" s="449"/>
      <c r="B31" s="451"/>
      <c r="C31" s="253" t="s">
        <v>6</v>
      </c>
      <c r="D31" s="426"/>
      <c r="E31" s="425"/>
      <c r="F31" s="425"/>
      <c r="G31" s="425"/>
      <c r="H31" s="427"/>
      <c r="I31" s="289">
        <f>'A) Reajuste Tarifas y Ocupación'!C41</f>
        <v>0</v>
      </c>
      <c r="J31" s="249">
        <f>'A) Reajuste Tarifas y Ocupación'!D41</f>
        <v>0</v>
      </c>
      <c r="K31" s="249">
        <f>'A) Reajuste Tarifas y Ocupación'!E41</f>
        <v>0</v>
      </c>
      <c r="L31" s="249">
        <f>'A) Reajuste Tarifas y Ocupación'!F41</f>
        <v>0</v>
      </c>
      <c r="M31" s="290">
        <f>'A) Reajuste Tarifas y Ocupación'!G41</f>
        <v>0</v>
      </c>
      <c r="N31" s="426"/>
      <c r="O31" s="425"/>
      <c r="P31" s="425"/>
      <c r="Q31" s="434"/>
    </row>
    <row r="32" spans="1:17" ht="12.75">
      <c r="A32" s="449"/>
      <c r="B32" s="451"/>
      <c r="C32" s="264" t="s">
        <v>7</v>
      </c>
      <c r="D32" s="265">
        <f>D31*D30</f>
        <v>0</v>
      </c>
      <c r="E32" s="266">
        <f>E31*E30</f>
        <v>0</v>
      </c>
      <c r="F32" s="266">
        <f>F31*F30</f>
        <v>0</v>
      </c>
      <c r="G32" s="266">
        <f>G31*G30</f>
        <v>0</v>
      </c>
      <c r="H32" s="267">
        <f>H31*H30</f>
        <v>0</v>
      </c>
      <c r="I32" s="268">
        <f>I31*I30*10</f>
        <v>0</v>
      </c>
      <c r="J32" s="266">
        <f>J31*J30*10</f>
        <v>0</v>
      </c>
      <c r="K32" s="266">
        <f>K31*K30*10</f>
        <v>0</v>
      </c>
      <c r="L32" s="266">
        <f>L31*L30*10</f>
        <v>0</v>
      </c>
      <c r="M32" s="269">
        <f>M31*M30*10</f>
        <v>0</v>
      </c>
      <c r="N32" s="265">
        <f>SUM(D32:H32)</f>
        <v>0</v>
      </c>
      <c r="O32" s="266">
        <f>SUM(I32:M32)</f>
        <v>0</v>
      </c>
      <c r="P32" s="267">
        <v>0</v>
      </c>
      <c r="Q32" s="270">
        <f>SUM(N32:P32)</f>
        <v>0</v>
      </c>
    </row>
    <row r="33" spans="1:17" ht="12.75">
      <c r="A33" s="449"/>
      <c r="B33" s="451" t="str">
        <f>+'A) Reajuste Tarifas y Ocupación'!B21</f>
        <v>Informes de Evaluación Multi - TEA</v>
      </c>
      <c r="C33" s="253" t="s">
        <v>165</v>
      </c>
      <c r="D33" s="426"/>
      <c r="E33" s="425"/>
      <c r="F33" s="425"/>
      <c r="G33" s="425"/>
      <c r="H33" s="427"/>
      <c r="I33" s="250">
        <f>'A) Reajuste Tarifas y Ocupación'!M21</f>
        <v>63800</v>
      </c>
      <c r="J33" s="248">
        <f>'A) Reajuste Tarifas y Ocupación'!N21</f>
        <v>63800</v>
      </c>
      <c r="K33" s="248">
        <f>'A) Reajuste Tarifas y Ocupación'!O21</f>
        <v>63800</v>
      </c>
      <c r="L33" s="248">
        <f>'A) Reajuste Tarifas y Ocupación'!P21</f>
        <v>63800</v>
      </c>
      <c r="M33" s="251">
        <f>'A) Reajuste Tarifas y Ocupación'!Q21</f>
        <v>68400</v>
      </c>
      <c r="N33" s="426"/>
      <c r="O33" s="425"/>
      <c r="P33" s="425"/>
      <c r="Q33" s="434"/>
    </row>
    <row r="34" spans="1:17" ht="12.75">
      <c r="A34" s="449"/>
      <c r="B34" s="451"/>
      <c r="C34" s="253" t="s">
        <v>6</v>
      </c>
      <c r="D34" s="426"/>
      <c r="E34" s="425"/>
      <c r="F34" s="425"/>
      <c r="G34" s="425"/>
      <c r="H34" s="427"/>
      <c r="I34" s="289">
        <f>'A) Reajuste Tarifas y Ocupación'!C42</f>
        <v>0</v>
      </c>
      <c r="J34" s="249">
        <f>'A) Reajuste Tarifas y Ocupación'!D42</f>
        <v>0</v>
      </c>
      <c r="K34" s="249">
        <f>'A) Reajuste Tarifas y Ocupación'!E42</f>
        <v>0</v>
      </c>
      <c r="L34" s="249">
        <f>'A) Reajuste Tarifas y Ocupación'!F42</f>
        <v>0</v>
      </c>
      <c r="M34" s="290">
        <f>'A) Reajuste Tarifas y Ocupación'!G42</f>
        <v>0</v>
      </c>
      <c r="N34" s="426"/>
      <c r="O34" s="425"/>
      <c r="P34" s="425"/>
      <c r="Q34" s="434"/>
    </row>
    <row r="35" spans="1:17" ht="12.75">
      <c r="A35" s="449"/>
      <c r="B35" s="451"/>
      <c r="C35" s="264" t="s">
        <v>7</v>
      </c>
      <c r="D35" s="265">
        <f>D34*D33</f>
        <v>0</v>
      </c>
      <c r="E35" s="266">
        <f>E34*E33</f>
        <v>0</v>
      </c>
      <c r="F35" s="266">
        <f>F34*F33</f>
        <v>0</v>
      </c>
      <c r="G35" s="266">
        <f>G34*G33</f>
        <v>0</v>
      </c>
      <c r="H35" s="267">
        <f>H34*H33</f>
        <v>0</v>
      </c>
      <c r="I35" s="268">
        <f>I34*I33*10</f>
        <v>0</v>
      </c>
      <c r="J35" s="266">
        <f>J34*J33*10</f>
        <v>0</v>
      </c>
      <c r="K35" s="266">
        <f>K34*K33*10</f>
        <v>0</v>
      </c>
      <c r="L35" s="266">
        <f>L34*L33*10</f>
        <v>0</v>
      </c>
      <c r="M35" s="269">
        <f>M34*M33*10</f>
        <v>0</v>
      </c>
      <c r="N35" s="265">
        <f>SUM(D35:H35)</f>
        <v>0</v>
      </c>
      <c r="O35" s="266">
        <f>SUM(I35:M35)</f>
        <v>0</v>
      </c>
      <c r="P35" s="267">
        <f>P34*P33</f>
        <v>0</v>
      </c>
      <c r="Q35" s="270">
        <f>SUM(N35:P35)</f>
        <v>0</v>
      </c>
    </row>
    <row r="36" spans="1:17" ht="12.75">
      <c r="A36" s="449"/>
      <c r="B36" s="451" t="str">
        <f>+'A) Reajuste Tarifas y Ocupación'!B22</f>
        <v>(Nombre de prestación 7)</v>
      </c>
      <c r="C36" s="253" t="s">
        <v>165</v>
      </c>
      <c r="D36" s="426"/>
      <c r="E36" s="425"/>
      <c r="F36" s="425"/>
      <c r="G36" s="425"/>
      <c r="H36" s="427"/>
      <c r="I36" s="250">
        <f>'A) Reajuste Tarifas y Ocupación'!M22</f>
        <v>0</v>
      </c>
      <c r="J36" s="248">
        <f>'A) Reajuste Tarifas y Ocupación'!N22</f>
        <v>0</v>
      </c>
      <c r="K36" s="248">
        <f>'A) Reajuste Tarifas y Ocupación'!O22</f>
        <v>0</v>
      </c>
      <c r="L36" s="248">
        <f>'A) Reajuste Tarifas y Ocupación'!P22</f>
        <v>0</v>
      </c>
      <c r="M36" s="251">
        <f>'A) Reajuste Tarifas y Ocupación'!Q22</f>
        <v>0</v>
      </c>
      <c r="N36" s="426"/>
      <c r="O36" s="425"/>
      <c r="P36" s="425"/>
      <c r="Q36" s="434"/>
    </row>
    <row r="37" spans="1:17" ht="12.75">
      <c r="A37" s="449"/>
      <c r="B37" s="451"/>
      <c r="C37" s="253" t="s">
        <v>6</v>
      </c>
      <c r="D37" s="426"/>
      <c r="E37" s="425"/>
      <c r="F37" s="425"/>
      <c r="G37" s="425"/>
      <c r="H37" s="427"/>
      <c r="I37" s="289">
        <f>'A) Reajuste Tarifas y Ocupación'!C43</f>
        <v>0</v>
      </c>
      <c r="J37" s="249">
        <f>'A) Reajuste Tarifas y Ocupación'!D43</f>
        <v>0</v>
      </c>
      <c r="K37" s="249">
        <f>'A) Reajuste Tarifas y Ocupación'!E43</f>
        <v>0</v>
      </c>
      <c r="L37" s="249">
        <f>'A) Reajuste Tarifas y Ocupación'!F43</f>
        <v>0</v>
      </c>
      <c r="M37" s="290">
        <f>'A) Reajuste Tarifas y Ocupación'!G43</f>
        <v>0</v>
      </c>
      <c r="N37" s="426"/>
      <c r="O37" s="425"/>
      <c r="P37" s="425"/>
      <c r="Q37" s="434"/>
    </row>
    <row r="38" spans="1:17" ht="12.75">
      <c r="A38" s="449"/>
      <c r="B38" s="451"/>
      <c r="C38" s="264" t="s">
        <v>7</v>
      </c>
      <c r="D38" s="265">
        <f>D37*D36</f>
        <v>0</v>
      </c>
      <c r="E38" s="266">
        <f>E37*E36</f>
        <v>0</v>
      </c>
      <c r="F38" s="266">
        <f>F37*F36</f>
        <v>0</v>
      </c>
      <c r="G38" s="266">
        <f>G37*G36</f>
        <v>0</v>
      </c>
      <c r="H38" s="267">
        <f>H37*H36</f>
        <v>0</v>
      </c>
      <c r="I38" s="268">
        <f>I37*I36*10</f>
        <v>0</v>
      </c>
      <c r="J38" s="266">
        <f>J37*J36*10</f>
        <v>0</v>
      </c>
      <c r="K38" s="266">
        <f>K37*K36*10</f>
        <v>0</v>
      </c>
      <c r="L38" s="266">
        <f>L37*L36*10</f>
        <v>0</v>
      </c>
      <c r="M38" s="269">
        <f>M37*M36*10</f>
        <v>0</v>
      </c>
      <c r="N38" s="265">
        <f>SUM(D38:H38)</f>
        <v>0</v>
      </c>
      <c r="O38" s="266">
        <f>SUM(I38:M38)</f>
        <v>0</v>
      </c>
      <c r="P38" s="267">
        <f>P37*P36</f>
        <v>0</v>
      </c>
      <c r="Q38" s="270">
        <f>SUM(N38:P38)</f>
        <v>0</v>
      </c>
    </row>
    <row r="39" spans="1:17" ht="12.75">
      <c r="A39" s="449"/>
      <c r="B39" s="451" t="str">
        <f>+'A) Reajuste Tarifas y Ocupación'!B23</f>
        <v>(Nombre de prestación 8)</v>
      </c>
      <c r="C39" s="253" t="s">
        <v>165</v>
      </c>
      <c r="D39" s="426"/>
      <c r="E39" s="425"/>
      <c r="F39" s="425"/>
      <c r="G39" s="425"/>
      <c r="H39" s="427"/>
      <c r="I39" s="250">
        <f>'A) Reajuste Tarifas y Ocupación'!M23</f>
        <v>0</v>
      </c>
      <c r="J39" s="248">
        <f>'A) Reajuste Tarifas y Ocupación'!N23</f>
        <v>0</v>
      </c>
      <c r="K39" s="248">
        <f>'A) Reajuste Tarifas y Ocupación'!O23</f>
        <v>0</v>
      </c>
      <c r="L39" s="248">
        <f>'A) Reajuste Tarifas y Ocupación'!P23</f>
        <v>0</v>
      </c>
      <c r="M39" s="251">
        <f>'A) Reajuste Tarifas y Ocupación'!Q23</f>
        <v>0</v>
      </c>
      <c r="N39" s="426"/>
      <c r="O39" s="425"/>
      <c r="P39" s="425"/>
      <c r="Q39" s="434"/>
    </row>
    <row r="40" spans="1:17" ht="12.75">
      <c r="A40" s="449"/>
      <c r="B40" s="451"/>
      <c r="C40" s="253" t="s">
        <v>6</v>
      </c>
      <c r="D40" s="426"/>
      <c r="E40" s="425"/>
      <c r="F40" s="425"/>
      <c r="G40" s="425"/>
      <c r="H40" s="427"/>
      <c r="I40" s="289">
        <f>'A) Reajuste Tarifas y Ocupación'!C44</f>
        <v>0</v>
      </c>
      <c r="J40" s="249">
        <f>'A) Reajuste Tarifas y Ocupación'!D44</f>
        <v>0</v>
      </c>
      <c r="K40" s="249">
        <f>'A) Reajuste Tarifas y Ocupación'!E44</f>
        <v>0</v>
      </c>
      <c r="L40" s="249">
        <f>'A) Reajuste Tarifas y Ocupación'!F44</f>
        <v>0</v>
      </c>
      <c r="M40" s="290">
        <f>'A) Reajuste Tarifas y Ocupación'!G44</f>
        <v>0</v>
      </c>
      <c r="N40" s="426"/>
      <c r="O40" s="425"/>
      <c r="P40" s="425"/>
      <c r="Q40" s="434"/>
    </row>
    <row r="41" spans="1:17" ht="12.75">
      <c r="A41" s="449"/>
      <c r="B41" s="451"/>
      <c r="C41" s="264" t="s">
        <v>7</v>
      </c>
      <c r="D41" s="265">
        <f>D40*D39</f>
        <v>0</v>
      </c>
      <c r="E41" s="266">
        <f>E40*E39</f>
        <v>0</v>
      </c>
      <c r="F41" s="266">
        <f>F40*F39</f>
        <v>0</v>
      </c>
      <c r="G41" s="266">
        <f>G40*G39</f>
        <v>0</v>
      </c>
      <c r="H41" s="267">
        <f>H40*H39</f>
        <v>0</v>
      </c>
      <c r="I41" s="268">
        <f>I40*I39*10</f>
        <v>0</v>
      </c>
      <c r="J41" s="266">
        <f>J40*J39*10</f>
        <v>0</v>
      </c>
      <c r="K41" s="266">
        <f>K40*K39*10</f>
        <v>0</v>
      </c>
      <c r="L41" s="266">
        <f>L40*L39*10</f>
        <v>0</v>
      </c>
      <c r="M41" s="269">
        <f>M40*M39*10</f>
        <v>0</v>
      </c>
      <c r="N41" s="265">
        <f>SUM(D41:H41)</f>
        <v>0</v>
      </c>
      <c r="O41" s="266">
        <f>SUM(I41:M41)</f>
        <v>0</v>
      </c>
      <c r="P41" s="267">
        <f>P40*P39</f>
        <v>0</v>
      </c>
      <c r="Q41" s="270">
        <f>SUM(N41:P41)</f>
        <v>0</v>
      </c>
    </row>
    <row r="42" spans="1:17" ht="12.75">
      <c r="A42" s="449"/>
      <c r="B42" s="451" t="str">
        <f>+'A) Reajuste Tarifas y Ocupación'!B24</f>
        <v>(Nombre de prestación 9)</v>
      </c>
      <c r="C42" s="253" t="s">
        <v>165</v>
      </c>
      <c r="D42" s="426"/>
      <c r="E42" s="425"/>
      <c r="F42" s="425"/>
      <c r="G42" s="425"/>
      <c r="H42" s="427"/>
      <c r="I42" s="250">
        <f>'A) Reajuste Tarifas y Ocupación'!M24</f>
        <v>0</v>
      </c>
      <c r="J42" s="248">
        <f>'A) Reajuste Tarifas y Ocupación'!N24</f>
        <v>0</v>
      </c>
      <c r="K42" s="248">
        <f>'A) Reajuste Tarifas y Ocupación'!O24</f>
        <v>0</v>
      </c>
      <c r="L42" s="248">
        <f>'A) Reajuste Tarifas y Ocupación'!P24</f>
        <v>0</v>
      </c>
      <c r="M42" s="251">
        <f>'A) Reajuste Tarifas y Ocupación'!Q24</f>
        <v>0</v>
      </c>
      <c r="N42" s="426"/>
      <c r="O42" s="425"/>
      <c r="P42" s="425"/>
      <c r="Q42" s="434"/>
    </row>
    <row r="43" spans="1:17" ht="12.75">
      <c r="A43" s="449"/>
      <c r="B43" s="451"/>
      <c r="C43" s="253" t="s">
        <v>6</v>
      </c>
      <c r="D43" s="426"/>
      <c r="E43" s="425"/>
      <c r="F43" s="425"/>
      <c r="G43" s="425"/>
      <c r="H43" s="427"/>
      <c r="I43" s="289">
        <f>'A) Reajuste Tarifas y Ocupación'!C45</f>
        <v>0</v>
      </c>
      <c r="J43" s="249">
        <f>'A) Reajuste Tarifas y Ocupación'!D45</f>
        <v>0</v>
      </c>
      <c r="K43" s="249">
        <f>'A) Reajuste Tarifas y Ocupación'!E45</f>
        <v>0</v>
      </c>
      <c r="L43" s="249">
        <f>'A) Reajuste Tarifas y Ocupación'!F45</f>
        <v>0</v>
      </c>
      <c r="M43" s="290">
        <f>'A) Reajuste Tarifas y Ocupación'!G45</f>
        <v>0</v>
      </c>
      <c r="N43" s="426"/>
      <c r="O43" s="425"/>
      <c r="P43" s="425"/>
      <c r="Q43" s="434"/>
    </row>
    <row r="44" spans="1:17" ht="12.75">
      <c r="A44" s="449"/>
      <c r="B44" s="451"/>
      <c r="C44" s="264" t="s">
        <v>7</v>
      </c>
      <c r="D44" s="265">
        <f>D43*D42</f>
        <v>0</v>
      </c>
      <c r="E44" s="266">
        <f>E43*E42</f>
        <v>0</v>
      </c>
      <c r="F44" s="266">
        <f>F43*F42</f>
        <v>0</v>
      </c>
      <c r="G44" s="266">
        <f>G43*G42</f>
        <v>0</v>
      </c>
      <c r="H44" s="267">
        <f>H43*H42</f>
        <v>0</v>
      </c>
      <c r="I44" s="268">
        <f>I43*I42*10</f>
        <v>0</v>
      </c>
      <c r="J44" s="266">
        <f>J43*J42*10</f>
        <v>0</v>
      </c>
      <c r="K44" s="266">
        <f>K43*K42*10</f>
        <v>0</v>
      </c>
      <c r="L44" s="266">
        <f>L43*L42*10</f>
        <v>0</v>
      </c>
      <c r="M44" s="269">
        <f>M43*M42*10</f>
        <v>0</v>
      </c>
      <c r="N44" s="265">
        <f>SUM(D44:H44)</f>
        <v>0</v>
      </c>
      <c r="O44" s="266">
        <f>SUM(I44:M44)</f>
        <v>0</v>
      </c>
      <c r="P44" s="267">
        <f>P43*P42</f>
        <v>0</v>
      </c>
      <c r="Q44" s="270">
        <f>SUM(N44:P44)</f>
        <v>0</v>
      </c>
    </row>
    <row r="45" spans="1:17" ht="12.75">
      <c r="A45" s="449"/>
      <c r="B45" s="451" t="str">
        <f>+'A) Reajuste Tarifas y Ocupación'!B25</f>
        <v>(Nombre de prestación 10)</v>
      </c>
      <c r="C45" s="253" t="s">
        <v>165</v>
      </c>
      <c r="D45" s="426"/>
      <c r="E45" s="425"/>
      <c r="F45" s="425"/>
      <c r="G45" s="425"/>
      <c r="H45" s="427"/>
      <c r="I45" s="250">
        <f>'A) Reajuste Tarifas y Ocupación'!M25</f>
        <v>0</v>
      </c>
      <c r="J45" s="248">
        <f>'A) Reajuste Tarifas y Ocupación'!N25</f>
        <v>0</v>
      </c>
      <c r="K45" s="248">
        <f>'A) Reajuste Tarifas y Ocupación'!O25</f>
        <v>0</v>
      </c>
      <c r="L45" s="248">
        <f>'A) Reajuste Tarifas y Ocupación'!P25</f>
        <v>0</v>
      </c>
      <c r="M45" s="251">
        <f>'A) Reajuste Tarifas y Ocupación'!Q25</f>
        <v>0</v>
      </c>
      <c r="N45" s="426"/>
      <c r="O45" s="425"/>
      <c r="P45" s="425"/>
      <c r="Q45" s="434"/>
    </row>
    <row r="46" spans="1:17" ht="12.75">
      <c r="A46" s="449"/>
      <c r="B46" s="451"/>
      <c r="C46" s="253" t="s">
        <v>6</v>
      </c>
      <c r="D46" s="426"/>
      <c r="E46" s="425"/>
      <c r="F46" s="425"/>
      <c r="G46" s="425"/>
      <c r="H46" s="427"/>
      <c r="I46" s="289">
        <f>'A) Reajuste Tarifas y Ocupación'!C46</f>
        <v>0</v>
      </c>
      <c r="J46" s="249">
        <f>'A) Reajuste Tarifas y Ocupación'!D46</f>
        <v>0</v>
      </c>
      <c r="K46" s="249">
        <f>'A) Reajuste Tarifas y Ocupación'!E46</f>
        <v>0</v>
      </c>
      <c r="L46" s="249">
        <f>'A) Reajuste Tarifas y Ocupación'!F46</f>
        <v>0</v>
      </c>
      <c r="M46" s="290">
        <f>'A) Reajuste Tarifas y Ocupación'!G46</f>
        <v>0</v>
      </c>
      <c r="N46" s="426"/>
      <c r="O46" s="425"/>
      <c r="P46" s="425"/>
      <c r="Q46" s="434"/>
    </row>
    <row r="47" spans="1:17" ht="12.75">
      <c r="A47" s="449"/>
      <c r="B47" s="451"/>
      <c r="C47" s="264" t="s">
        <v>7</v>
      </c>
      <c r="D47" s="265">
        <f>D46*D45</f>
        <v>0</v>
      </c>
      <c r="E47" s="266">
        <f>E46*E45</f>
        <v>0</v>
      </c>
      <c r="F47" s="266">
        <f>F46*F45</f>
        <v>0</v>
      </c>
      <c r="G47" s="266">
        <f>G46*G45</f>
        <v>0</v>
      </c>
      <c r="H47" s="267">
        <f>H46*H45</f>
        <v>0</v>
      </c>
      <c r="I47" s="268">
        <f>I46*I45*10</f>
        <v>0</v>
      </c>
      <c r="J47" s="266">
        <f>J46*J45*10</f>
        <v>0</v>
      </c>
      <c r="K47" s="266">
        <f>K46*K45*10</f>
        <v>0</v>
      </c>
      <c r="L47" s="266">
        <f>L46*L45*10</f>
        <v>0</v>
      </c>
      <c r="M47" s="269">
        <f>M46*M45*10</f>
        <v>0</v>
      </c>
      <c r="N47" s="265">
        <f>SUM(D47:H47)</f>
        <v>0</v>
      </c>
      <c r="O47" s="266">
        <f>SUM(I47:M47)</f>
        <v>0</v>
      </c>
      <c r="P47" s="267">
        <f>P46*P45</f>
        <v>0</v>
      </c>
      <c r="Q47" s="270">
        <f>SUM(N47:P47)</f>
        <v>0</v>
      </c>
    </row>
    <row r="48" spans="1:17" s="277" customFormat="1" ht="21.75" customHeight="1" thickBot="1">
      <c r="A48" s="450"/>
      <c r="B48" s="452" t="s">
        <v>8</v>
      </c>
      <c r="C48" s="453"/>
      <c r="D48" s="271">
        <f aca="true" t="shared" si="4" ref="D48:Q48">SUM(D20,D23,D26,D29,D32,D35,D38,D41,D44,D47)</f>
        <v>0</v>
      </c>
      <c r="E48" s="272">
        <f t="shared" si="4"/>
        <v>0</v>
      </c>
      <c r="F48" s="272">
        <f t="shared" si="4"/>
        <v>0</v>
      </c>
      <c r="G48" s="272">
        <f t="shared" si="4"/>
        <v>0</v>
      </c>
      <c r="H48" s="273">
        <f t="shared" si="4"/>
        <v>0</v>
      </c>
      <c r="I48" s="274">
        <f t="shared" si="4"/>
        <v>0</v>
      </c>
      <c r="J48" s="272">
        <f t="shared" si="4"/>
        <v>0</v>
      </c>
      <c r="K48" s="272">
        <f t="shared" si="4"/>
        <v>0</v>
      </c>
      <c r="L48" s="272">
        <f t="shared" si="4"/>
        <v>0</v>
      </c>
      <c r="M48" s="275">
        <f t="shared" si="4"/>
        <v>0</v>
      </c>
      <c r="N48" s="271">
        <f t="shared" si="4"/>
        <v>0</v>
      </c>
      <c r="O48" s="272">
        <f t="shared" si="4"/>
        <v>0</v>
      </c>
      <c r="P48" s="273">
        <f t="shared" si="4"/>
        <v>0</v>
      </c>
      <c r="Q48" s="276">
        <f t="shared" si="4"/>
        <v>0</v>
      </c>
    </row>
  </sheetData>
  <sheetProtection password="9C6E" sheet="1"/>
  <mergeCells count="92">
    <mergeCell ref="N39:N40"/>
    <mergeCell ref="O39:O40"/>
    <mergeCell ref="N42:N43"/>
    <mergeCell ref="O42:O43"/>
    <mergeCell ref="N45:N46"/>
    <mergeCell ref="O45:O46"/>
    <mergeCell ref="N30:N31"/>
    <mergeCell ref="O30:O31"/>
    <mergeCell ref="N33:N34"/>
    <mergeCell ref="O33:O34"/>
    <mergeCell ref="N36:N37"/>
    <mergeCell ref="O36:O37"/>
    <mergeCell ref="N21:N22"/>
    <mergeCell ref="O21:O22"/>
    <mergeCell ref="N24:N25"/>
    <mergeCell ref="O24:O25"/>
    <mergeCell ref="N27:N28"/>
    <mergeCell ref="O27:O28"/>
    <mergeCell ref="D30:D31"/>
    <mergeCell ref="E30:E31"/>
    <mergeCell ref="F30:F31"/>
    <mergeCell ref="G30:G31"/>
    <mergeCell ref="H30:H31"/>
    <mergeCell ref="D33:D34"/>
    <mergeCell ref="E33:E34"/>
    <mergeCell ref="F33:F34"/>
    <mergeCell ref="G33:G34"/>
    <mergeCell ref="H33:H34"/>
    <mergeCell ref="B39:B41"/>
    <mergeCell ref="Q21:Q22"/>
    <mergeCell ref="Q24:Q25"/>
    <mergeCell ref="B48:C48"/>
    <mergeCell ref="Q42:Q43"/>
    <mergeCell ref="Q45:Q46"/>
    <mergeCell ref="Q33:Q34"/>
    <mergeCell ref="Q36:Q37"/>
    <mergeCell ref="Q39:Q40"/>
    <mergeCell ref="Q30:Q31"/>
    <mergeCell ref="A18:A48"/>
    <mergeCell ref="B18:B20"/>
    <mergeCell ref="B21:B23"/>
    <mergeCell ref="B24:B26"/>
    <mergeCell ref="B27:B29"/>
    <mergeCell ref="B30:B32"/>
    <mergeCell ref="B42:B44"/>
    <mergeCell ref="B45:B47"/>
    <mergeCell ref="B33:B35"/>
    <mergeCell ref="B36:B38"/>
    <mergeCell ref="C4:D4"/>
    <mergeCell ref="E4:F4"/>
    <mergeCell ref="C16:C17"/>
    <mergeCell ref="A6:D6"/>
    <mergeCell ref="A14:D14"/>
    <mergeCell ref="A16:A17"/>
    <mergeCell ref="B16:B17"/>
    <mergeCell ref="D16:H16"/>
    <mergeCell ref="I16:M16"/>
    <mergeCell ref="N16:N17"/>
    <mergeCell ref="O16:O17"/>
    <mergeCell ref="Q27:Q28"/>
    <mergeCell ref="Q18:Q19"/>
    <mergeCell ref="Q16:Q17"/>
    <mergeCell ref="P16:P17"/>
    <mergeCell ref="N18:N19"/>
    <mergeCell ref="O18:O19"/>
    <mergeCell ref="P27:P28"/>
    <mergeCell ref="D36:D37"/>
    <mergeCell ref="E36:E37"/>
    <mergeCell ref="F36:F37"/>
    <mergeCell ref="G36:G37"/>
    <mergeCell ref="H36:H37"/>
    <mergeCell ref="D39:D40"/>
    <mergeCell ref="E39:E40"/>
    <mergeCell ref="F39:F40"/>
    <mergeCell ref="G39:G40"/>
    <mergeCell ref="H39:H40"/>
    <mergeCell ref="D42:D43"/>
    <mergeCell ref="E42:E43"/>
    <mergeCell ref="F42:F43"/>
    <mergeCell ref="G42:G43"/>
    <mergeCell ref="H42:H43"/>
    <mergeCell ref="D45:D46"/>
    <mergeCell ref="E45:E46"/>
    <mergeCell ref="F45:F46"/>
    <mergeCell ref="G45:G46"/>
    <mergeCell ref="H45:H46"/>
    <mergeCell ref="P45:P46"/>
    <mergeCell ref="P42:P43"/>
    <mergeCell ref="P39:P40"/>
    <mergeCell ref="P36:P37"/>
    <mergeCell ref="P33:P34"/>
    <mergeCell ref="P30:P31"/>
  </mergeCells>
  <conditionalFormatting sqref="D11:O13 C10:O10 E14:O14 B9:J9">
    <cfRule type="cellIs" priority="5" dxfId="0" operator="lessThan" stopIfTrue="1">
      <formula>0</formula>
    </cfRule>
  </conditionalFormatting>
  <printOptions/>
  <pageMargins left="0.19652777777777777" right="0.19652777777777777" top="0.275" bottom="0.19652777777777777" header="0.19652777777777777" footer="0.5118055555555555"/>
  <pageSetup fitToHeight="14" fitToWidth="1" horizontalDpi="300" verticalDpi="300" orientation="landscape" r:id="rId3"/>
  <headerFooter alignWithMargins="0">
    <oddHeader>&amp;LSEPT - 2004&amp;CDIRECTIVA D.B.S.A.ORDINARIA&amp;R02-BS/0307/02Pag &amp;P de &amp;N</oddHeader>
  </headerFooter>
  <ignoredErrors>
    <ignoredError sqref="I39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IK19"/>
  <sheetViews>
    <sheetView showGridLines="0" tabSelected="1" zoomScale="80" zoomScaleNormal="80" zoomScalePageLayoutView="0" workbookViewId="0" topLeftCell="A1">
      <selection activeCell="N47" sqref="N47"/>
    </sheetView>
  </sheetViews>
  <sheetFormatPr defaultColWidth="11.421875" defaultRowHeight="12.75"/>
  <cols>
    <col min="1" max="1" width="17.7109375" style="3" customWidth="1"/>
    <col min="2" max="2" width="42.00390625" style="3" customWidth="1"/>
    <col min="3" max="3" width="16.7109375" style="20" customWidth="1"/>
    <col min="4" max="6" width="16.00390625" style="20" customWidth="1"/>
    <col min="7" max="7" width="14.140625" style="20" customWidth="1"/>
    <col min="8" max="8" width="17.28125" style="20" customWidth="1"/>
    <col min="9" max="10" width="17.57421875" style="20" customWidth="1"/>
    <col min="11" max="11" width="16.28125" style="20" customWidth="1"/>
    <col min="12" max="12" width="14.8515625" style="20" customWidth="1"/>
    <col min="13" max="13" width="17.28125" style="20" customWidth="1"/>
    <col min="14" max="14" width="14.140625" style="20" customWidth="1"/>
    <col min="15" max="16" width="16.140625" style="20" customWidth="1"/>
    <col min="17" max="17" width="14.140625" style="20" customWidth="1"/>
    <col min="18" max="18" width="16.57421875" style="3" customWidth="1"/>
    <col min="19" max="19" width="15.00390625" style="3" customWidth="1"/>
    <col min="20" max="21" width="15.421875" style="3" customWidth="1"/>
    <col min="22" max="22" width="14.421875" style="3" customWidth="1"/>
    <col min="23" max="16384" width="11.421875" style="3" customWidth="1"/>
  </cols>
  <sheetData>
    <row r="1" spans="2:245" s="5" customFormat="1" ht="12.75">
      <c r="B1" s="4"/>
      <c r="C1" s="6"/>
      <c r="D1" s="6"/>
      <c r="E1" s="47"/>
      <c r="F1" s="47"/>
      <c r="G1" s="47"/>
      <c r="H1" s="6"/>
      <c r="I1" s="6"/>
      <c r="J1" s="6"/>
      <c r="K1" s="6"/>
      <c r="L1" s="6"/>
      <c r="M1" s="6"/>
      <c r="N1" s="6"/>
      <c r="O1" s="6"/>
      <c r="P1" s="6"/>
      <c r="Q1" s="6"/>
      <c r="IJ1" s="3"/>
      <c r="IK1" s="3"/>
    </row>
    <row r="2" spans="2:245" s="5" customFormat="1" ht="12.75">
      <c r="B2" s="7"/>
      <c r="C2" s="6"/>
      <c r="D2" s="6"/>
      <c r="E2" s="47"/>
      <c r="F2" s="47"/>
      <c r="G2" s="47"/>
      <c r="H2" s="6"/>
      <c r="I2" s="6"/>
      <c r="J2" s="6"/>
      <c r="K2" s="6"/>
      <c r="L2" s="6"/>
      <c r="M2" s="6"/>
      <c r="N2" s="6"/>
      <c r="O2" s="6"/>
      <c r="P2" s="6"/>
      <c r="Q2" s="6"/>
      <c r="IJ2" s="3"/>
      <c r="IK2" s="3"/>
    </row>
    <row r="3" spans="2:245" s="5" customFormat="1" ht="13.5" thickBot="1">
      <c r="B3" s="3"/>
      <c r="IJ3" s="3"/>
      <c r="IK3" s="3"/>
    </row>
    <row r="4" spans="2:240" s="5" customFormat="1" ht="17.25" customHeight="1" thickBot="1">
      <c r="B4" s="20"/>
      <c r="C4" s="74"/>
      <c r="D4" s="74" t="s">
        <v>0</v>
      </c>
      <c r="E4" s="199" t="str">
        <f>+'A) Reajuste Tarifas y Ocupación'!D9</f>
        <v>BIENVALP</v>
      </c>
      <c r="F4" s="67"/>
      <c r="G4" s="67"/>
      <c r="H4" s="67"/>
      <c r="I4" s="74"/>
      <c r="J4" s="74"/>
      <c r="K4" s="74"/>
      <c r="L4" s="74"/>
      <c r="M4" s="74"/>
      <c r="N4" s="74"/>
      <c r="O4" s="74"/>
      <c r="P4" s="74"/>
      <c r="Q4" s="74"/>
      <c r="IA4" s="3"/>
      <c r="IB4" s="3"/>
      <c r="IC4" s="3"/>
      <c r="ID4" s="3"/>
      <c r="IE4" s="3"/>
      <c r="IF4" s="3"/>
    </row>
    <row r="5" spans="2:240" s="5" customFormat="1" ht="12.75">
      <c r="B5" s="20"/>
      <c r="C5" s="74"/>
      <c r="D5" s="74"/>
      <c r="E5" s="70"/>
      <c r="F5" s="70"/>
      <c r="G5" s="70"/>
      <c r="H5" s="70"/>
      <c r="I5" s="74"/>
      <c r="J5" s="74"/>
      <c r="K5" s="74"/>
      <c r="L5" s="74"/>
      <c r="M5" s="74"/>
      <c r="N5" s="74"/>
      <c r="O5" s="74"/>
      <c r="P5" s="74"/>
      <c r="Q5" s="74"/>
      <c r="IA5" s="3"/>
      <c r="IB5" s="3"/>
      <c r="IC5" s="3"/>
      <c r="ID5" s="3"/>
      <c r="IE5" s="3"/>
      <c r="IF5" s="3"/>
    </row>
    <row r="6" spans="1:240" s="5" customFormat="1" ht="15.75">
      <c r="A6" s="457" t="s">
        <v>107</v>
      </c>
      <c r="B6" s="457"/>
      <c r="C6" s="457"/>
      <c r="D6" s="74"/>
      <c r="E6" s="70"/>
      <c r="F6" s="70"/>
      <c r="G6" s="70"/>
      <c r="H6" s="70"/>
      <c r="I6" s="74"/>
      <c r="J6" s="74"/>
      <c r="K6" s="74"/>
      <c r="L6" s="74"/>
      <c r="M6" s="74"/>
      <c r="N6" s="74"/>
      <c r="O6" s="74"/>
      <c r="P6" s="74"/>
      <c r="Q6" s="74"/>
      <c r="IA6" s="3"/>
      <c r="IB6" s="3"/>
      <c r="IC6" s="3"/>
      <c r="ID6" s="3"/>
      <c r="IE6" s="3"/>
      <c r="IF6" s="3"/>
    </row>
    <row r="7" spans="2:240" s="5" customFormat="1" ht="13.5" thickBot="1"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HX7" s="3"/>
      <c r="HY7" s="3"/>
      <c r="HZ7" s="3"/>
      <c r="IA7" s="3"/>
      <c r="IB7" s="3"/>
      <c r="IC7" s="3"/>
      <c r="ID7" s="3"/>
      <c r="IE7" s="3"/>
      <c r="IF7" s="3"/>
    </row>
    <row r="8" spans="1:22" ht="16.5" customHeight="1">
      <c r="A8" s="356" t="s">
        <v>79</v>
      </c>
      <c r="B8" s="381" t="s">
        <v>4</v>
      </c>
      <c r="C8" s="351" t="s">
        <v>122</v>
      </c>
      <c r="D8" s="352"/>
      <c r="E8" s="352"/>
      <c r="F8" s="352"/>
      <c r="G8" s="353"/>
      <c r="H8" s="458" t="s">
        <v>151</v>
      </c>
      <c r="I8" s="459"/>
      <c r="J8" s="459"/>
      <c r="K8" s="459"/>
      <c r="L8" s="460"/>
      <c r="M8" s="461" t="s">
        <v>85</v>
      </c>
      <c r="N8" s="455"/>
      <c r="O8" s="455"/>
      <c r="P8" s="455"/>
      <c r="Q8" s="456"/>
      <c r="R8" s="454" t="s">
        <v>86</v>
      </c>
      <c r="S8" s="455"/>
      <c r="T8" s="455"/>
      <c r="U8" s="455"/>
      <c r="V8" s="456"/>
    </row>
    <row r="9" spans="1:22" ht="46.5" customHeight="1" thickBot="1">
      <c r="A9" s="357"/>
      <c r="B9" s="382"/>
      <c r="C9" s="140" t="s">
        <v>158</v>
      </c>
      <c r="D9" s="145" t="s">
        <v>161</v>
      </c>
      <c r="E9" s="141" t="s">
        <v>162</v>
      </c>
      <c r="F9" s="141" t="s">
        <v>163</v>
      </c>
      <c r="G9" s="142" t="s">
        <v>160</v>
      </c>
      <c r="H9" s="301" t="s">
        <v>158</v>
      </c>
      <c r="I9" s="298" t="s">
        <v>161</v>
      </c>
      <c r="J9" s="298" t="s">
        <v>169</v>
      </c>
      <c r="K9" s="298" t="s">
        <v>164</v>
      </c>
      <c r="L9" s="300" t="s">
        <v>170</v>
      </c>
      <c r="M9" s="308" t="s">
        <v>158</v>
      </c>
      <c r="N9" s="298" t="s">
        <v>161</v>
      </c>
      <c r="O9" s="298" t="s">
        <v>169</v>
      </c>
      <c r="P9" s="298" t="s">
        <v>164</v>
      </c>
      <c r="Q9" s="299" t="s">
        <v>170</v>
      </c>
      <c r="R9" s="301" t="s">
        <v>158</v>
      </c>
      <c r="S9" s="298" t="s">
        <v>161</v>
      </c>
      <c r="T9" s="298" t="s">
        <v>169</v>
      </c>
      <c r="U9" s="298" t="s">
        <v>164</v>
      </c>
      <c r="V9" s="299" t="s">
        <v>170</v>
      </c>
    </row>
    <row r="10" spans="1:22" s="9" customFormat="1" ht="12.75" customHeight="1">
      <c r="A10" s="374" t="str">
        <f>+'A) Reajuste Tarifas y Ocupación'!A16</f>
        <v>DALEGRÍA</v>
      </c>
      <c r="B10" s="167" t="str">
        <f>+'A) Reajuste Tarifas y Ocupación'!B16</f>
        <v>Jornada Completa</v>
      </c>
      <c r="C10" s="302">
        <f>+'A) Reajuste Tarifas y Ocupación'!M16</f>
        <v>86200</v>
      </c>
      <c r="D10" s="296">
        <f>+'A) Reajuste Tarifas y Ocupación'!N16</f>
        <v>123400</v>
      </c>
      <c r="E10" s="296">
        <f>+'A) Reajuste Tarifas y Ocupación'!O16</f>
        <v>122700</v>
      </c>
      <c r="F10" s="296">
        <f>+'A) Reajuste Tarifas y Ocupación'!P16</f>
        <v>122700</v>
      </c>
      <c r="G10" s="303">
        <f>+'A) Reajuste Tarifas y Ocupación'!Q16</f>
        <v>163700</v>
      </c>
      <c r="H10" s="322">
        <f>+'A) Reajuste Tarifas y Ocupación'!C16</f>
        <v>83600</v>
      </c>
      <c r="I10" s="323">
        <f>+'A) Reajuste Tarifas y Ocupación'!D16</f>
        <v>119800</v>
      </c>
      <c r="J10" s="323">
        <f>+'A) Reajuste Tarifas y Ocupación'!E16</f>
        <v>119100</v>
      </c>
      <c r="K10" s="323">
        <f>+'A) Reajuste Tarifas y Ocupación'!F16</f>
        <v>119100</v>
      </c>
      <c r="L10" s="324">
        <f>+'A) Reajuste Tarifas y Ocupación'!G16</f>
        <v>158900</v>
      </c>
      <c r="M10" s="309">
        <f>C10-H10</f>
        <v>2600</v>
      </c>
      <c r="N10" s="297">
        <f aca="true" t="shared" si="0" ref="N10:N19">D10-I10</f>
        <v>3600</v>
      </c>
      <c r="O10" s="297">
        <f>E10-J10</f>
        <v>3600</v>
      </c>
      <c r="P10" s="297">
        <f>F10-K10</f>
        <v>3600</v>
      </c>
      <c r="Q10" s="310">
        <f>G10-L10</f>
        <v>4800</v>
      </c>
      <c r="R10" s="313">
        <f>+'A) Reajuste Tarifas y Ocupación'!H16</f>
        <v>0.03</v>
      </c>
      <c r="S10" s="314">
        <f>+'A) Reajuste Tarifas y Ocupación'!I16</f>
        <v>0.03</v>
      </c>
      <c r="T10" s="314">
        <f>+'A) Reajuste Tarifas y Ocupación'!J16</f>
        <v>0.03</v>
      </c>
      <c r="U10" s="314">
        <f>+'A) Reajuste Tarifas y Ocupación'!K16</f>
        <v>0.03</v>
      </c>
      <c r="V10" s="315">
        <f>+'A) Reajuste Tarifas y Ocupación'!L16</f>
        <v>0.03</v>
      </c>
    </row>
    <row r="11" spans="1:22" s="9" customFormat="1" ht="12.75" customHeight="1">
      <c r="A11" s="375"/>
      <c r="B11" s="168" t="str">
        <f>+'A) Reajuste Tarifas y Ocupación'!B17</f>
        <v>Media Extendida (modalidad escolar)</v>
      </c>
      <c r="C11" s="304">
        <f>+'A) Reajuste Tarifas y Ocupación'!M17</f>
        <v>68300</v>
      </c>
      <c r="D11" s="292">
        <f>+'A) Reajuste Tarifas y Ocupación'!N17</f>
        <v>91300</v>
      </c>
      <c r="E11" s="292">
        <f>+'A) Reajuste Tarifas y Ocupación'!O17</f>
        <v>91600</v>
      </c>
      <c r="F11" s="292">
        <f>+'A) Reajuste Tarifas y Ocupación'!P17</f>
        <v>91600</v>
      </c>
      <c r="G11" s="305">
        <f>+'A) Reajuste Tarifas y Ocupación'!Q17</f>
        <v>125600</v>
      </c>
      <c r="H11" s="325">
        <f>+'A) Reajuste Tarifas y Ocupación'!C17</f>
        <v>66300</v>
      </c>
      <c r="I11" s="326">
        <f>+'A) Reajuste Tarifas y Ocupación'!D17</f>
        <v>88600</v>
      </c>
      <c r="J11" s="326">
        <f>+'A) Reajuste Tarifas y Ocupación'!E17</f>
        <v>88900</v>
      </c>
      <c r="K11" s="326">
        <f>+'A) Reajuste Tarifas y Ocupación'!F17</f>
        <v>88900</v>
      </c>
      <c r="L11" s="327">
        <f>+'A) Reajuste Tarifas y Ocupación'!G17</f>
        <v>121900</v>
      </c>
      <c r="M11" s="111">
        <f aca="true" t="shared" si="1" ref="M11:M19">C11-H11</f>
        <v>2000</v>
      </c>
      <c r="N11" s="293">
        <f t="shared" si="0"/>
        <v>2700</v>
      </c>
      <c r="O11" s="293">
        <f aca="true" t="shared" si="2" ref="O11:O19">E11-J11</f>
        <v>2700</v>
      </c>
      <c r="P11" s="293">
        <f>F11-K11</f>
        <v>2700</v>
      </c>
      <c r="Q11" s="311">
        <f>G11-L11</f>
        <v>3700</v>
      </c>
      <c r="R11" s="316">
        <f>+'A) Reajuste Tarifas y Ocupación'!H17</f>
        <v>0.03</v>
      </c>
      <c r="S11" s="317">
        <f>+'A) Reajuste Tarifas y Ocupación'!I17</f>
        <v>0.03</v>
      </c>
      <c r="T11" s="317">
        <f>+'A) Reajuste Tarifas y Ocupación'!J17</f>
        <v>0.03</v>
      </c>
      <c r="U11" s="317">
        <f>+'A) Reajuste Tarifas y Ocupación'!K17</f>
        <v>0.03</v>
      </c>
      <c r="V11" s="318">
        <f>+'A) Reajuste Tarifas y Ocupación'!L17</f>
        <v>0.03</v>
      </c>
    </row>
    <row r="12" spans="1:22" s="9" customFormat="1" ht="12.75" customHeight="1">
      <c r="A12" s="375"/>
      <c r="B12" s="168" t="str">
        <f>+'A) Reajuste Tarifas y Ocupación'!B18</f>
        <v>Jornada Completa (modalidad escolar)</v>
      </c>
      <c r="C12" s="304">
        <f>+'A) Reajuste Tarifas y Ocupación'!M18</f>
        <v>95700</v>
      </c>
      <c r="D12" s="292">
        <f>+'A) Reajuste Tarifas y Ocupación'!N18</f>
        <v>134200</v>
      </c>
      <c r="E12" s="292">
        <f>+'A) Reajuste Tarifas y Ocupación'!O18</f>
        <v>134400</v>
      </c>
      <c r="F12" s="292">
        <f>+'A) Reajuste Tarifas y Ocupación'!P18</f>
        <v>134400</v>
      </c>
      <c r="G12" s="305">
        <f>+'A) Reajuste Tarifas y Ocupación'!Q18</f>
        <v>166700</v>
      </c>
      <c r="H12" s="325">
        <f>+'A) Reajuste Tarifas y Ocupación'!C18</f>
        <v>92900</v>
      </c>
      <c r="I12" s="326">
        <f>+'A) Reajuste Tarifas y Ocupación'!D18</f>
        <v>130200</v>
      </c>
      <c r="J12" s="326">
        <f>+'A) Reajuste Tarifas y Ocupación'!E18</f>
        <v>130400</v>
      </c>
      <c r="K12" s="326">
        <f>+'A) Reajuste Tarifas y Ocupación'!F18</f>
        <v>130400</v>
      </c>
      <c r="L12" s="327">
        <f>+'A) Reajuste Tarifas y Ocupación'!G18</f>
        <v>161800</v>
      </c>
      <c r="M12" s="111">
        <f t="shared" si="1"/>
        <v>2800</v>
      </c>
      <c r="N12" s="293">
        <f t="shared" si="0"/>
        <v>4000</v>
      </c>
      <c r="O12" s="293">
        <f t="shared" si="2"/>
        <v>4000</v>
      </c>
      <c r="P12" s="293">
        <f aca="true" t="shared" si="3" ref="P12:P19">F12-K12</f>
        <v>4000</v>
      </c>
      <c r="Q12" s="311">
        <f aca="true" t="shared" si="4" ref="Q12:Q19">G12-L12</f>
        <v>4900</v>
      </c>
      <c r="R12" s="316">
        <f>+'A) Reajuste Tarifas y Ocupación'!H18</f>
        <v>0.03</v>
      </c>
      <c r="S12" s="317">
        <f>+'A) Reajuste Tarifas y Ocupación'!I18</f>
        <v>0.03</v>
      </c>
      <c r="T12" s="317">
        <f>+'A) Reajuste Tarifas y Ocupación'!J18</f>
        <v>0.03</v>
      </c>
      <c r="U12" s="317">
        <f>+'A) Reajuste Tarifas y Ocupación'!K18</f>
        <v>0.03</v>
      </c>
      <c r="V12" s="318">
        <f>+'A) Reajuste Tarifas y Ocupación'!L18</f>
        <v>0.03</v>
      </c>
    </row>
    <row r="13" spans="1:22" s="9" customFormat="1" ht="12.75" customHeight="1">
      <c r="A13" s="375"/>
      <c r="B13" s="168" t="str">
        <f>+'A) Reajuste Tarifas y Ocupación'!B19</f>
        <v>Programa Especial (ambulatorio)</v>
      </c>
      <c r="C13" s="304">
        <f>+'A) Reajuste Tarifas y Ocupación'!M19</f>
        <v>60200</v>
      </c>
      <c r="D13" s="292">
        <f>+'A) Reajuste Tarifas y Ocupación'!N19</f>
        <v>91300</v>
      </c>
      <c r="E13" s="292">
        <f>+'A) Reajuste Tarifas y Ocupación'!O19</f>
        <v>91600</v>
      </c>
      <c r="F13" s="292">
        <f>+'A) Reajuste Tarifas y Ocupación'!P19</f>
        <v>91600</v>
      </c>
      <c r="G13" s="305">
        <f>+'A) Reajuste Tarifas y Ocupación'!Q19</f>
        <v>118700</v>
      </c>
      <c r="H13" s="325">
        <f>+'A) Reajuste Tarifas y Ocupación'!C19</f>
        <v>58400</v>
      </c>
      <c r="I13" s="326">
        <f>+'A) Reajuste Tarifas y Ocupación'!D19</f>
        <v>88600</v>
      </c>
      <c r="J13" s="326">
        <f>+'A) Reajuste Tarifas y Ocupación'!E19</f>
        <v>88900</v>
      </c>
      <c r="K13" s="326">
        <f>+'A) Reajuste Tarifas y Ocupación'!F19</f>
        <v>88900</v>
      </c>
      <c r="L13" s="327">
        <f>+'A) Reajuste Tarifas y Ocupación'!G19</f>
        <v>115200</v>
      </c>
      <c r="M13" s="111">
        <f t="shared" si="1"/>
        <v>1800</v>
      </c>
      <c r="N13" s="293">
        <f t="shared" si="0"/>
        <v>2700</v>
      </c>
      <c r="O13" s="293">
        <f t="shared" si="2"/>
        <v>2700</v>
      </c>
      <c r="P13" s="293">
        <f t="shared" si="3"/>
        <v>2700</v>
      </c>
      <c r="Q13" s="311">
        <f t="shared" si="4"/>
        <v>3500</v>
      </c>
      <c r="R13" s="316">
        <f>+'A) Reajuste Tarifas y Ocupación'!H19</f>
        <v>0.03</v>
      </c>
      <c r="S13" s="317">
        <f>+'A) Reajuste Tarifas y Ocupación'!I19</f>
        <v>0.03</v>
      </c>
      <c r="T13" s="317">
        <f>+'A) Reajuste Tarifas y Ocupación'!J19</f>
        <v>0.03</v>
      </c>
      <c r="U13" s="317">
        <f>+'A) Reajuste Tarifas y Ocupación'!K19</f>
        <v>0.03</v>
      </c>
      <c r="V13" s="318">
        <f>+'A) Reajuste Tarifas y Ocupación'!L19</f>
        <v>0.03</v>
      </c>
    </row>
    <row r="14" spans="1:22" s="9" customFormat="1" ht="12.75" customHeight="1">
      <c r="A14" s="375"/>
      <c r="B14" s="168" t="str">
        <f>+'A) Reajuste Tarifas y Ocupación'!B20</f>
        <v>Informes de Evaluación Multidisciplinario</v>
      </c>
      <c r="C14" s="304">
        <f>+'A) Reajuste Tarifas y Ocupación'!M20</f>
        <v>40400</v>
      </c>
      <c r="D14" s="292">
        <f>+'A) Reajuste Tarifas y Ocupación'!N20</f>
        <v>40400</v>
      </c>
      <c r="E14" s="292">
        <f>+'A) Reajuste Tarifas y Ocupación'!O20</f>
        <v>41100</v>
      </c>
      <c r="F14" s="292">
        <f>+'A) Reajuste Tarifas y Ocupación'!P20</f>
        <v>41100</v>
      </c>
      <c r="G14" s="305">
        <f>+'A) Reajuste Tarifas y Ocupación'!Q20</f>
        <v>43400</v>
      </c>
      <c r="H14" s="325">
        <f>+'A) Reajuste Tarifas y Ocupación'!C20</f>
        <v>39200</v>
      </c>
      <c r="I14" s="326">
        <f>+'A) Reajuste Tarifas y Ocupación'!D20</f>
        <v>39200</v>
      </c>
      <c r="J14" s="326">
        <f>+'A) Reajuste Tarifas y Ocupación'!E20</f>
        <v>39900</v>
      </c>
      <c r="K14" s="326">
        <f>+'A) Reajuste Tarifas y Ocupación'!F20</f>
        <v>39900</v>
      </c>
      <c r="L14" s="327">
        <f>+'A) Reajuste Tarifas y Ocupación'!G20</f>
        <v>42100</v>
      </c>
      <c r="M14" s="111">
        <f t="shared" si="1"/>
        <v>1200</v>
      </c>
      <c r="N14" s="293">
        <f t="shared" si="0"/>
        <v>1200</v>
      </c>
      <c r="O14" s="293">
        <f t="shared" si="2"/>
        <v>1200</v>
      </c>
      <c r="P14" s="293">
        <f>F14-K14</f>
        <v>1200</v>
      </c>
      <c r="Q14" s="311">
        <f t="shared" si="4"/>
        <v>1300</v>
      </c>
      <c r="R14" s="316">
        <f>+'A) Reajuste Tarifas y Ocupación'!H20</f>
        <v>0.03</v>
      </c>
      <c r="S14" s="317">
        <f>+'A) Reajuste Tarifas y Ocupación'!I20</f>
        <v>0.03</v>
      </c>
      <c r="T14" s="317">
        <f>+'A) Reajuste Tarifas y Ocupación'!J20</f>
        <v>0.03</v>
      </c>
      <c r="U14" s="317">
        <f>+'A) Reajuste Tarifas y Ocupación'!K20</f>
        <v>0.03</v>
      </c>
      <c r="V14" s="318">
        <f>+'A) Reajuste Tarifas y Ocupación'!L20</f>
        <v>0.03</v>
      </c>
    </row>
    <row r="15" spans="1:22" s="9" customFormat="1" ht="12.75" customHeight="1">
      <c r="A15" s="375"/>
      <c r="B15" s="168" t="str">
        <f>+'A) Reajuste Tarifas y Ocupación'!B21</f>
        <v>Informes de Evaluación Multi - TEA</v>
      </c>
      <c r="C15" s="304">
        <f>+'A) Reajuste Tarifas y Ocupación'!M21</f>
        <v>63800</v>
      </c>
      <c r="D15" s="292">
        <f>+'A) Reajuste Tarifas y Ocupación'!N21</f>
        <v>63800</v>
      </c>
      <c r="E15" s="292">
        <f>+'A) Reajuste Tarifas y Ocupación'!O21</f>
        <v>63800</v>
      </c>
      <c r="F15" s="292">
        <f>+'A) Reajuste Tarifas y Ocupación'!P21</f>
        <v>63800</v>
      </c>
      <c r="G15" s="305">
        <f>+'A) Reajuste Tarifas y Ocupación'!Q21</f>
        <v>68400</v>
      </c>
      <c r="H15" s="325">
        <f>+'A) Reajuste Tarifas y Ocupación'!C21</f>
        <v>61900</v>
      </c>
      <c r="I15" s="326">
        <f>+'A) Reajuste Tarifas y Ocupación'!D21</f>
        <v>61900</v>
      </c>
      <c r="J15" s="326">
        <f>+'A) Reajuste Tarifas y Ocupación'!E21</f>
        <v>61900</v>
      </c>
      <c r="K15" s="326">
        <f>+'A) Reajuste Tarifas y Ocupación'!F21</f>
        <v>61900</v>
      </c>
      <c r="L15" s="327">
        <f>+'A) Reajuste Tarifas y Ocupación'!G21</f>
        <v>66400</v>
      </c>
      <c r="M15" s="111">
        <f t="shared" si="1"/>
        <v>1900</v>
      </c>
      <c r="N15" s="293">
        <f t="shared" si="0"/>
        <v>1900</v>
      </c>
      <c r="O15" s="293">
        <f t="shared" si="2"/>
        <v>1900</v>
      </c>
      <c r="P15" s="293">
        <f>F15-K15</f>
        <v>1900</v>
      </c>
      <c r="Q15" s="311">
        <f t="shared" si="4"/>
        <v>2000</v>
      </c>
      <c r="R15" s="316">
        <f>+'A) Reajuste Tarifas y Ocupación'!H21</f>
        <v>0.03</v>
      </c>
      <c r="S15" s="317">
        <f>+'A) Reajuste Tarifas y Ocupación'!I21</f>
        <v>0.03</v>
      </c>
      <c r="T15" s="317">
        <f>+'A) Reajuste Tarifas y Ocupación'!J21</f>
        <v>0.03</v>
      </c>
      <c r="U15" s="317">
        <f>+'A) Reajuste Tarifas y Ocupación'!K21</f>
        <v>0.03</v>
      </c>
      <c r="V15" s="318">
        <f>+'A) Reajuste Tarifas y Ocupación'!L21</f>
        <v>0.03</v>
      </c>
    </row>
    <row r="16" spans="1:22" s="9" customFormat="1" ht="12.75" customHeight="1">
      <c r="A16" s="375"/>
      <c r="B16" s="168" t="str">
        <f>+'A) Reajuste Tarifas y Ocupación'!B22</f>
        <v>(Nombre de prestación 7)</v>
      </c>
      <c r="C16" s="304">
        <f>+'A) Reajuste Tarifas y Ocupación'!M22</f>
        <v>0</v>
      </c>
      <c r="D16" s="292">
        <f>+'A) Reajuste Tarifas y Ocupación'!N22</f>
        <v>0</v>
      </c>
      <c r="E16" s="292">
        <f>+'A) Reajuste Tarifas y Ocupación'!O22</f>
        <v>0</v>
      </c>
      <c r="F16" s="292">
        <f>+'A) Reajuste Tarifas y Ocupación'!P22</f>
        <v>0</v>
      </c>
      <c r="G16" s="305">
        <f>+'A) Reajuste Tarifas y Ocupación'!Q22</f>
        <v>0</v>
      </c>
      <c r="H16" s="325">
        <f>+'A) Reajuste Tarifas y Ocupación'!C22</f>
        <v>0</v>
      </c>
      <c r="I16" s="326">
        <f>+'A) Reajuste Tarifas y Ocupación'!D22</f>
        <v>0</v>
      </c>
      <c r="J16" s="326">
        <f>+'A) Reajuste Tarifas y Ocupación'!E22</f>
        <v>0</v>
      </c>
      <c r="K16" s="326">
        <f>+'A) Reajuste Tarifas y Ocupación'!F22</f>
        <v>0</v>
      </c>
      <c r="L16" s="327">
        <f>+'A) Reajuste Tarifas y Ocupación'!G22</f>
        <v>0</v>
      </c>
      <c r="M16" s="111">
        <f t="shared" si="1"/>
        <v>0</v>
      </c>
      <c r="N16" s="293">
        <f t="shared" si="0"/>
        <v>0</v>
      </c>
      <c r="O16" s="293">
        <f t="shared" si="2"/>
        <v>0</v>
      </c>
      <c r="P16" s="293">
        <f t="shared" si="3"/>
        <v>0</v>
      </c>
      <c r="Q16" s="311">
        <f t="shared" si="4"/>
        <v>0</v>
      </c>
      <c r="R16" s="316">
        <f>+'A) Reajuste Tarifas y Ocupación'!H22</f>
        <v>0</v>
      </c>
      <c r="S16" s="317">
        <f>+'A) Reajuste Tarifas y Ocupación'!I22</f>
        <v>0</v>
      </c>
      <c r="T16" s="317">
        <f>+'A) Reajuste Tarifas y Ocupación'!J22</f>
        <v>0</v>
      </c>
      <c r="U16" s="317">
        <f>+'A) Reajuste Tarifas y Ocupación'!K22</f>
        <v>0</v>
      </c>
      <c r="V16" s="318">
        <f>+'A) Reajuste Tarifas y Ocupación'!L22</f>
        <v>0</v>
      </c>
    </row>
    <row r="17" spans="1:22" s="9" customFormat="1" ht="12.75" customHeight="1">
      <c r="A17" s="375"/>
      <c r="B17" s="168" t="str">
        <f>+'A) Reajuste Tarifas y Ocupación'!B23</f>
        <v>(Nombre de prestación 8)</v>
      </c>
      <c r="C17" s="304">
        <f>+'A) Reajuste Tarifas y Ocupación'!M23</f>
        <v>0</v>
      </c>
      <c r="D17" s="292">
        <f>+'A) Reajuste Tarifas y Ocupación'!N23</f>
        <v>0</v>
      </c>
      <c r="E17" s="292">
        <f>+'A) Reajuste Tarifas y Ocupación'!O23</f>
        <v>0</v>
      </c>
      <c r="F17" s="292">
        <f>+'A) Reajuste Tarifas y Ocupación'!P23</f>
        <v>0</v>
      </c>
      <c r="G17" s="305">
        <f>+'A) Reajuste Tarifas y Ocupación'!Q23</f>
        <v>0</v>
      </c>
      <c r="H17" s="325">
        <f>+'A) Reajuste Tarifas y Ocupación'!C23</f>
        <v>0</v>
      </c>
      <c r="I17" s="326">
        <f>+'A) Reajuste Tarifas y Ocupación'!D23</f>
        <v>0</v>
      </c>
      <c r="J17" s="326">
        <f>+'A) Reajuste Tarifas y Ocupación'!E23</f>
        <v>0</v>
      </c>
      <c r="K17" s="326">
        <f>+'A) Reajuste Tarifas y Ocupación'!F23</f>
        <v>0</v>
      </c>
      <c r="L17" s="327">
        <f>+'A) Reajuste Tarifas y Ocupación'!G23</f>
        <v>0</v>
      </c>
      <c r="M17" s="111">
        <f t="shared" si="1"/>
        <v>0</v>
      </c>
      <c r="N17" s="293">
        <f t="shared" si="0"/>
        <v>0</v>
      </c>
      <c r="O17" s="293">
        <f t="shared" si="2"/>
        <v>0</v>
      </c>
      <c r="P17" s="293">
        <f t="shared" si="3"/>
        <v>0</v>
      </c>
      <c r="Q17" s="311">
        <f t="shared" si="4"/>
        <v>0</v>
      </c>
      <c r="R17" s="316">
        <f>+'A) Reajuste Tarifas y Ocupación'!H23</f>
        <v>0</v>
      </c>
      <c r="S17" s="317">
        <f>+'A) Reajuste Tarifas y Ocupación'!I23</f>
        <v>0</v>
      </c>
      <c r="T17" s="317">
        <f>+'A) Reajuste Tarifas y Ocupación'!J23</f>
        <v>0</v>
      </c>
      <c r="U17" s="317">
        <f>+'A) Reajuste Tarifas y Ocupación'!K23</f>
        <v>0</v>
      </c>
      <c r="V17" s="318">
        <f>+'A) Reajuste Tarifas y Ocupación'!L23</f>
        <v>0</v>
      </c>
    </row>
    <row r="18" spans="1:22" s="9" customFormat="1" ht="12.75" customHeight="1">
      <c r="A18" s="375"/>
      <c r="B18" s="168" t="str">
        <f>+'A) Reajuste Tarifas y Ocupación'!B24</f>
        <v>(Nombre de prestación 9)</v>
      </c>
      <c r="C18" s="304">
        <f>+'A) Reajuste Tarifas y Ocupación'!M24</f>
        <v>0</v>
      </c>
      <c r="D18" s="292">
        <f>+'A) Reajuste Tarifas y Ocupación'!N24</f>
        <v>0</v>
      </c>
      <c r="E18" s="292">
        <f>+'A) Reajuste Tarifas y Ocupación'!O24</f>
        <v>0</v>
      </c>
      <c r="F18" s="292">
        <f>+'A) Reajuste Tarifas y Ocupación'!P24</f>
        <v>0</v>
      </c>
      <c r="G18" s="305">
        <f>+'A) Reajuste Tarifas y Ocupación'!Q24</f>
        <v>0</v>
      </c>
      <c r="H18" s="325">
        <f>+'A) Reajuste Tarifas y Ocupación'!C24</f>
        <v>0</v>
      </c>
      <c r="I18" s="326">
        <f>+'A) Reajuste Tarifas y Ocupación'!D24</f>
        <v>0</v>
      </c>
      <c r="J18" s="326">
        <f>+'A) Reajuste Tarifas y Ocupación'!E24</f>
        <v>0</v>
      </c>
      <c r="K18" s="326">
        <f>+'A) Reajuste Tarifas y Ocupación'!F24</f>
        <v>0</v>
      </c>
      <c r="L18" s="327">
        <f>+'A) Reajuste Tarifas y Ocupación'!G24</f>
        <v>0</v>
      </c>
      <c r="M18" s="111">
        <f t="shared" si="1"/>
        <v>0</v>
      </c>
      <c r="N18" s="293">
        <f t="shared" si="0"/>
        <v>0</v>
      </c>
      <c r="O18" s="293">
        <f t="shared" si="2"/>
        <v>0</v>
      </c>
      <c r="P18" s="293">
        <f t="shared" si="3"/>
        <v>0</v>
      </c>
      <c r="Q18" s="311">
        <f t="shared" si="4"/>
        <v>0</v>
      </c>
      <c r="R18" s="316">
        <f>+'A) Reajuste Tarifas y Ocupación'!H24</f>
        <v>0</v>
      </c>
      <c r="S18" s="317">
        <f>+'A) Reajuste Tarifas y Ocupación'!I24</f>
        <v>0</v>
      </c>
      <c r="T18" s="317">
        <f>+'A) Reajuste Tarifas y Ocupación'!J24</f>
        <v>0</v>
      </c>
      <c r="U18" s="317">
        <f>+'A) Reajuste Tarifas y Ocupación'!K24</f>
        <v>0</v>
      </c>
      <c r="V18" s="318">
        <f>+'A) Reajuste Tarifas y Ocupación'!L24</f>
        <v>0</v>
      </c>
    </row>
    <row r="19" spans="1:22" s="9" customFormat="1" ht="13.5" customHeight="1" thickBot="1">
      <c r="A19" s="376"/>
      <c r="B19" s="169" t="str">
        <f>+'A) Reajuste Tarifas y Ocupación'!B25</f>
        <v>(Nombre de prestación 10)</v>
      </c>
      <c r="C19" s="306">
        <f>+'A) Reajuste Tarifas y Ocupación'!M25</f>
        <v>0</v>
      </c>
      <c r="D19" s="294">
        <f>+'A) Reajuste Tarifas y Ocupación'!N25</f>
        <v>0</v>
      </c>
      <c r="E19" s="294">
        <f>+'A) Reajuste Tarifas y Ocupación'!O25</f>
        <v>0</v>
      </c>
      <c r="F19" s="294">
        <f>+'A) Reajuste Tarifas y Ocupación'!P25</f>
        <v>0</v>
      </c>
      <c r="G19" s="307">
        <f>+'A) Reajuste Tarifas y Ocupación'!Q25</f>
        <v>0</v>
      </c>
      <c r="H19" s="328">
        <f>+'A) Reajuste Tarifas y Ocupación'!C25</f>
        <v>0</v>
      </c>
      <c r="I19" s="329">
        <f>+'A) Reajuste Tarifas y Ocupación'!D25</f>
        <v>0</v>
      </c>
      <c r="J19" s="329">
        <f>+'A) Reajuste Tarifas y Ocupación'!E25</f>
        <v>0</v>
      </c>
      <c r="K19" s="329">
        <f>+'A) Reajuste Tarifas y Ocupación'!F25</f>
        <v>0</v>
      </c>
      <c r="L19" s="330">
        <f>+'A) Reajuste Tarifas y Ocupación'!G25</f>
        <v>0</v>
      </c>
      <c r="M19" s="112">
        <f t="shared" si="1"/>
        <v>0</v>
      </c>
      <c r="N19" s="295">
        <f t="shared" si="0"/>
        <v>0</v>
      </c>
      <c r="O19" s="295">
        <f t="shared" si="2"/>
        <v>0</v>
      </c>
      <c r="P19" s="295">
        <f t="shared" si="3"/>
        <v>0</v>
      </c>
      <c r="Q19" s="312">
        <f t="shared" si="4"/>
        <v>0</v>
      </c>
      <c r="R19" s="319">
        <f>+'A) Reajuste Tarifas y Ocupación'!H25</f>
        <v>0</v>
      </c>
      <c r="S19" s="320">
        <f>+'A) Reajuste Tarifas y Ocupación'!I25</f>
        <v>0</v>
      </c>
      <c r="T19" s="320">
        <f>+'A) Reajuste Tarifas y Ocupación'!J25</f>
        <v>0</v>
      </c>
      <c r="U19" s="320">
        <f>+'A) Reajuste Tarifas y Ocupación'!K25</f>
        <v>0</v>
      </c>
      <c r="V19" s="321">
        <f>+'A) Reajuste Tarifas y Ocupación'!L25</f>
        <v>0</v>
      </c>
    </row>
  </sheetData>
  <sheetProtection password="9C6E" sheet="1"/>
  <mergeCells count="8">
    <mergeCell ref="R8:V8"/>
    <mergeCell ref="A6:C6"/>
    <mergeCell ref="C8:G8"/>
    <mergeCell ref="H8:L8"/>
    <mergeCell ref="M8:Q8"/>
    <mergeCell ref="A10:A19"/>
    <mergeCell ref="A8:A9"/>
    <mergeCell ref="B8:B9"/>
  </mergeCells>
  <printOptions/>
  <pageMargins left="0.75" right="0.75" top="1" bottom="0.6458333333333334" header="0" footer="0.5118055555555555"/>
  <pageSetup fitToHeight="14" fitToWidth="1" horizontalDpi="300" verticalDpi="300" orientation="landscape" r:id="rId1"/>
  <headerFooter alignWithMargins="0">
    <oddHeader>&amp;LSEPT - 2004&amp;CDIRECTIVA D.B.S.A.ORDINARIA&amp;R02-BS0307/02Pag &amp;P de &amp;N/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P48"/>
  <sheetViews>
    <sheetView showGridLines="0" zoomScale="80" zoomScaleNormal="80" zoomScalePageLayoutView="0" workbookViewId="0" topLeftCell="A1">
      <selection activeCell="V36" sqref="V36"/>
    </sheetView>
  </sheetViews>
  <sheetFormatPr defaultColWidth="11.421875" defaultRowHeight="12.75"/>
  <cols>
    <col min="1" max="9" width="11.421875" style="86" customWidth="1"/>
    <col min="10" max="11" width="13.28125" style="86" customWidth="1"/>
    <col min="12" max="16384" width="11.421875" style="86" customWidth="1"/>
  </cols>
  <sheetData>
    <row r="1" spans="10:11" s="80" customFormat="1" ht="12.75">
      <c r="J1" s="47" t="s">
        <v>101</v>
      </c>
      <c r="K1" s="6"/>
    </row>
    <row r="2" spans="10:11" s="80" customFormat="1" ht="12.75">
      <c r="J2" s="47" t="s">
        <v>74</v>
      </c>
      <c r="K2" s="6"/>
    </row>
    <row r="3" s="80" customFormat="1" ht="12.75"/>
    <row r="4" spans="9:11" s="80" customFormat="1" ht="19.5" customHeight="1">
      <c r="I4" s="74" t="s">
        <v>0</v>
      </c>
      <c r="J4" s="462" t="str">
        <f>+'A) Reajuste Tarifas y Ocupación'!D9</f>
        <v>BIENVALP</v>
      </c>
      <c r="K4" s="463"/>
    </row>
    <row r="5" s="80" customFormat="1" ht="12.75"/>
    <row r="6" spans="1:16" s="80" customFormat="1" ht="12.75" customHeight="1">
      <c r="A6" s="60" t="s">
        <v>84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</row>
    <row r="7" spans="1:16" ht="12.75">
      <c r="A7" s="87"/>
      <c r="B7" s="87"/>
      <c r="C7" s="87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</row>
    <row r="8" spans="1:16" ht="12.75">
      <c r="A8" s="87"/>
      <c r="B8" s="87"/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</row>
    <row r="9" ht="12.75">
      <c r="A9" s="87"/>
    </row>
    <row r="21" ht="12.75">
      <c r="F21" s="89"/>
    </row>
    <row r="22" ht="12.75">
      <c r="F22" s="89"/>
    </row>
    <row r="23" ht="12.75">
      <c r="F23" s="89"/>
    </row>
    <row r="24" ht="12.75">
      <c r="F24" s="89"/>
    </row>
    <row r="25" ht="12.75">
      <c r="F25" s="89"/>
    </row>
    <row r="26" ht="12.75">
      <c r="F26" s="89"/>
    </row>
    <row r="27" ht="12.75">
      <c r="F27" s="89"/>
    </row>
    <row r="28" ht="12.75">
      <c r="F28" s="89"/>
    </row>
    <row r="32" ht="12.75">
      <c r="E32" s="89"/>
    </row>
    <row r="33" ht="12.75">
      <c r="F33" s="89"/>
    </row>
    <row r="34" ht="12.75">
      <c r="F34" s="89"/>
    </row>
    <row r="35" ht="12.75">
      <c r="F35" s="89"/>
    </row>
    <row r="36" ht="12.75">
      <c r="F36" s="89"/>
    </row>
    <row r="37" ht="12.75">
      <c r="F37" s="89"/>
    </row>
    <row r="38" ht="12.75">
      <c r="F38" s="89"/>
    </row>
    <row r="48" ht="12.75">
      <c r="F48" s="89"/>
    </row>
  </sheetData>
  <sheetProtection/>
  <mergeCells count="1">
    <mergeCell ref="J4:K4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340 Loreto Mondaca</cp:lastModifiedBy>
  <cp:lastPrinted>2017-09-14T16:34:08Z</cp:lastPrinted>
  <dcterms:created xsi:type="dcterms:W3CDTF">2017-05-11T00:45:10Z</dcterms:created>
  <dcterms:modified xsi:type="dcterms:W3CDTF">2020-09-22T14:46:43Z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